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/>
  <bookViews>
    <workbookView xWindow="65521" yWindow="4305" windowWidth="15330" windowHeight="4350" tabRatio="876" activeTab="0"/>
  </bookViews>
  <sheets>
    <sheet name="Français" sheetId="1" r:id="rId1"/>
    <sheet name="English" sheetId="2" r:id="rId2"/>
    <sheet name="Español" sheetId="3" r:id="rId3"/>
    <sheet name="Deutsch" sheetId="4" r:id="rId4"/>
  </sheets>
  <definedNames>
    <definedName name="_xlnm.Print_Area" localSheetId="1">'English'!$A$1:$F$49</definedName>
    <definedName name="_xlnm.Print_Area" localSheetId="2">'Español'!$A$1:$F$49</definedName>
    <definedName name="_xlnm.Print_Area" localSheetId="0">'Français'!$A$1:$F$52</definedName>
  </definedNames>
  <calcPr fullCalcOnLoad="1"/>
</workbook>
</file>

<file path=xl/comments1.xml><?xml version="1.0" encoding="utf-8"?>
<comments xmlns="http://schemas.openxmlformats.org/spreadsheetml/2006/main">
  <authors>
    <author>Nicolas LACROIX</author>
  </authors>
  <commentList>
    <comment ref="G2" authorId="0">
      <text>
        <r>
          <rPr>
            <b/>
            <sz val="8"/>
            <rFont val="Tahoma"/>
            <family val="0"/>
          </rPr>
          <t>Nicolas LACROIX:</t>
        </r>
        <r>
          <rPr>
            <sz val="8"/>
            <rFont val="Tahoma"/>
            <family val="0"/>
          </rPr>
          <t xml:space="preserve">
C100 2m habillage std</t>
        </r>
      </text>
    </comment>
    <comment ref="G3" authorId="0">
      <text>
        <r>
          <rPr>
            <b/>
            <sz val="8"/>
            <rFont val="Tahoma"/>
            <family val="0"/>
          </rPr>
          <t>Nicolas LACROIX:</t>
        </r>
        <r>
          <rPr>
            <sz val="8"/>
            <rFont val="Tahoma"/>
            <family val="0"/>
          </rPr>
          <t xml:space="preserve">
C100 2m habillage intégral</t>
        </r>
      </text>
    </comment>
    <comment ref="G4" authorId="0">
      <text>
        <r>
          <rPr>
            <b/>
            <sz val="8"/>
            <rFont val="Tahoma"/>
            <family val="0"/>
          </rPr>
          <t>Nicolas LACROIX:</t>
        </r>
        <r>
          <rPr>
            <sz val="8"/>
            <rFont val="Tahoma"/>
            <family val="0"/>
          </rPr>
          <t xml:space="preserve">
C100 1,5m habillage std</t>
        </r>
      </text>
    </comment>
    <comment ref="G5" authorId="0">
      <text>
        <r>
          <rPr>
            <b/>
            <sz val="8"/>
            <rFont val="Tahoma"/>
            <family val="0"/>
          </rPr>
          <t>Nicolas LACROIX:</t>
        </r>
        <r>
          <rPr>
            <sz val="8"/>
            <rFont val="Tahoma"/>
            <family val="0"/>
          </rPr>
          <t xml:space="preserve">
C100 1,5m habillage intégral</t>
        </r>
      </text>
    </comment>
    <comment ref="D24" authorId="0">
      <text>
        <r>
          <rPr>
            <b/>
            <sz val="8"/>
            <rFont val="Tahoma"/>
            <family val="0"/>
          </rPr>
          <t>Nicolas LACROIX:</t>
        </r>
        <r>
          <rPr>
            <sz val="8"/>
            <rFont val="Tahoma"/>
            <family val="0"/>
          </rPr>
          <t xml:space="preserve">
Le nombe d'extrémité doit être égal au nombre de sections</t>
        </r>
      </text>
    </comment>
  </commentList>
</comments>
</file>

<file path=xl/sharedStrings.xml><?xml version="1.0" encoding="utf-8"?>
<sst xmlns="http://schemas.openxmlformats.org/spreadsheetml/2006/main" count="281" uniqueCount="137">
  <si>
    <t>Désignation</t>
  </si>
  <si>
    <t>BLSR9653</t>
  </si>
  <si>
    <t>BLSD9708</t>
  </si>
  <si>
    <t>BLSH9673</t>
  </si>
  <si>
    <t>BLST0001</t>
  </si>
  <si>
    <t>MB2W0050</t>
  </si>
  <si>
    <t>MB2W0200</t>
  </si>
  <si>
    <t>MB2W0300</t>
  </si>
  <si>
    <t>BLSD9715</t>
  </si>
  <si>
    <t>BLSD9716</t>
  </si>
  <si>
    <t>MB2W0160</t>
  </si>
  <si>
    <t>BLSD9714</t>
  </si>
  <si>
    <t>Nomenclature théorique pour 1 mètre</t>
  </si>
  <si>
    <t>Code produit</t>
  </si>
  <si>
    <t>Denominación</t>
  </si>
  <si>
    <t>Product name</t>
  </si>
  <si>
    <t>Nombre à saisir &gt;&gt;&gt;</t>
  </si>
  <si>
    <t>Quantité unitaire</t>
  </si>
  <si>
    <t>Nombre d'extrémités à saisir &gt;&gt;&gt;</t>
  </si>
  <si>
    <t>Fichier non contractuel, fourni à titre indicatif.</t>
  </si>
  <si>
    <t>MB2W0060</t>
  </si>
  <si>
    <t>MB1A9632</t>
  </si>
  <si>
    <t>T head screw M16 Length 40</t>
  </si>
  <si>
    <t>Washer M16</t>
  </si>
  <si>
    <t>Hex head bolt 16x40</t>
  </si>
  <si>
    <t>Round head, square neck bolt 16x85</t>
  </si>
  <si>
    <t>Washer M10 serie L galva</t>
  </si>
  <si>
    <t>Coach bolt M 10 x 40 galva</t>
  </si>
  <si>
    <t>Post C100 length 1500 mm MB wood beam</t>
  </si>
  <si>
    <t xml:space="preserve">Galva MB2W Spacer </t>
  </si>
  <si>
    <t>MB2W beam assembled  4m</t>
  </si>
  <si>
    <t>MB2W beam assembled 4m</t>
  </si>
  <si>
    <t>MB2W beam of terminal 4m threaded sleeve</t>
  </si>
  <si>
    <t>Hex head screw 16x40</t>
  </si>
  <si>
    <t>Threaded sleeve for terminal</t>
  </si>
  <si>
    <t>MB2W post covering ht 500mm</t>
  </si>
  <si>
    <t>Unit weight</t>
  </si>
  <si>
    <t>Total weight</t>
  </si>
  <si>
    <t xml:space="preserve">Theoretical nomenclature for 1 meter </t>
  </si>
  <si>
    <t>Product code</t>
  </si>
  <si>
    <t xml:space="preserve">Unit quantity </t>
  </si>
  <si>
    <t xml:space="preserve">Noncontractual file, provided as an indication. </t>
  </si>
  <si>
    <t>Please keyboard terminals number &gt;&gt;&gt;</t>
  </si>
  <si>
    <t>Please keyboard number  &gt;&gt;&gt;</t>
  </si>
  <si>
    <t>Please keyboard the length of the linear &gt;&gt;&gt;</t>
  </si>
  <si>
    <t>MB2W0453</t>
  </si>
  <si>
    <t>MB2W0000</t>
  </si>
  <si>
    <t>MB2W0010</t>
  </si>
  <si>
    <t>KIT OF END OF SECTION MB2</t>
  </si>
  <si>
    <t>MB2 LOWERED TERMINAL ON 12m , 4m POST-SPACING</t>
  </si>
  <si>
    <t>MB2 STRAIGHT SECTION WITH POST C100 AND POST COVERING 
4m POST-SPACING , 4m BEAM</t>
  </si>
  <si>
    <t xml:space="preserve">Cantidad unitaria  </t>
  </si>
  <si>
    <t>Código producto</t>
  </si>
  <si>
    <t>Peso unitario</t>
  </si>
  <si>
    <t>Peso Total</t>
  </si>
  <si>
    <t>Nomenclatura teórica por 1 metro</t>
  </si>
  <si>
    <t>Largo del lineal deseado a entregar &gt;&gt;&gt;</t>
  </si>
  <si>
    <t>Número deseado a entregar  &gt;&gt;&gt;</t>
  </si>
  <si>
    <t>Número de extremidad deseada a entregar &gt;&gt;&gt;</t>
  </si>
  <si>
    <t>Documento no contractual, dado a título indicativo</t>
  </si>
  <si>
    <t>EXTREMIDAD INCLINADA MB2 en 12m con poste cada 4m</t>
  </si>
  <si>
    <t>KIT DE FIN DE SECCION MB2</t>
  </si>
  <si>
    <t>MB2 SECCION RECTA con poste C100 y CUBIERTA ESTANDAR
(Poste cada 4m - valla de 4m)</t>
  </si>
  <si>
    <t>Poids unitaire</t>
  </si>
  <si>
    <t>Poids total</t>
  </si>
  <si>
    <t xml:space="preserve">Quantités </t>
  </si>
  <si>
    <t xml:space="preserve">Quantities </t>
  </si>
  <si>
    <t xml:space="preserve">Cantidad  </t>
  </si>
  <si>
    <t xml:space="preserve">Cantidad </t>
  </si>
  <si>
    <t>Valla MB2W preinstalada 4m</t>
  </si>
  <si>
    <t>Poste C100 Lg 1,5m MB valla madera</t>
  </si>
  <si>
    <t>Separador MB2 W galva</t>
  </si>
  <si>
    <t>Poste cubierto alt 500mm MB2W</t>
  </si>
  <si>
    <t>Perno  en T Lg 40 M16</t>
  </si>
  <si>
    <t>Arandela M16</t>
  </si>
  <si>
    <t>Perno Cabeza Hexagonal M 16x40</t>
  </si>
  <si>
    <t>Perno Cabeza Redonda M 16x85</t>
  </si>
  <si>
    <t>Arandela M10 serie L galva</t>
  </si>
  <si>
    <t xml:space="preserve">Tirafondo M 10 x 40 galva </t>
  </si>
  <si>
    <t>Tornillo  Cabeza Hexagonal M 16x40</t>
  </si>
  <si>
    <t>Manguito de extremidad roscado</t>
  </si>
  <si>
    <t>Valla de extremidad 4m MB2W manguito roscado</t>
  </si>
  <si>
    <t>TOTAL en kg:</t>
  </si>
  <si>
    <t>Type de support et d'habillage &gt;&gt;&gt;</t>
  </si>
  <si>
    <t>C100 lg 2m habillage standard</t>
  </si>
  <si>
    <t>C100 lg 1,5m habillage standard</t>
  </si>
  <si>
    <t>C100 lg 2m habillage intégral</t>
  </si>
  <si>
    <t>C100 lg 1,5m habillage intégral</t>
  </si>
  <si>
    <t>MB1A9215</t>
  </si>
  <si>
    <t>MB1A9216</t>
  </si>
  <si>
    <t>MB1A9215NH</t>
  </si>
  <si>
    <t>MB1A9216NH</t>
  </si>
  <si>
    <t>Lisse d'éxtrémité prémontée double MB1-A Ea=3m</t>
  </si>
  <si>
    <t>Support C100 glissière bois lg 2m</t>
  </si>
  <si>
    <t>Habillage standard ht 550mm</t>
  </si>
  <si>
    <t>Boulon TH M16x40 / 40 - 5.8</t>
  </si>
  <si>
    <t>Boulon TRCC M18x110 / 38 - 5.6</t>
  </si>
  <si>
    <t>Boulon TRCC M18x170 / 38 - 5.6</t>
  </si>
  <si>
    <t>Rondelle M18</t>
  </si>
  <si>
    <t>/</t>
  </si>
  <si>
    <t>MB1A9923</t>
  </si>
  <si>
    <t>MB1A9923NH</t>
  </si>
  <si>
    <t>Lisse d'éxtrémité prémontée double MB1-A Ea=1,5m</t>
  </si>
  <si>
    <t>Support C100 glissière bois lg 1,5m</t>
  </si>
  <si>
    <t>Habillage intégral ht 700mm</t>
  </si>
  <si>
    <t>MB1A9633</t>
  </si>
  <si>
    <t>MB1B9944</t>
  </si>
  <si>
    <t>MB1A9951</t>
  </si>
  <si>
    <t>MB1A9631</t>
  </si>
  <si>
    <t>MB1A9631TH</t>
  </si>
  <si>
    <t>MB1A9978</t>
  </si>
  <si>
    <t>MB1A9980</t>
  </si>
  <si>
    <t>BLSR9655</t>
  </si>
  <si>
    <t>BLSR9656</t>
  </si>
  <si>
    <t>BLSD9709</t>
  </si>
  <si>
    <t>Nombre de sections &gt;&gt;&gt;</t>
  </si>
  <si>
    <t>Planchette arrière MB1-A</t>
  </si>
  <si>
    <t>Ecarteur MB1-A thermolaqué RAL 7008</t>
  </si>
  <si>
    <t>Ecarteur MB1-A</t>
  </si>
  <si>
    <t>Kit fin de section MB1-A C100 lg 2m habillage std</t>
  </si>
  <si>
    <t>Kit fin de section MB1-A C100 lg 1,5m habillage std</t>
  </si>
  <si>
    <t>Kit fin de section MB1-A C100 lg 2m habillage intégral</t>
  </si>
  <si>
    <t>Extrémité MB1-A 4,5m double rondin C100 lg 2m, habillage standard</t>
  </si>
  <si>
    <t>Extrémité MB1-A 4,5m double rondin C100 lg 1,5m, habillage standard</t>
  </si>
  <si>
    <t>Extrémité MB1-A 4,5m double rondin C100 lg 2m, habillage intégral</t>
  </si>
  <si>
    <t>Extrémité MB1-A 4,5m double rondin C100 lg 1,5m, habillage intégral</t>
  </si>
  <si>
    <t>MB1A9952</t>
  </si>
  <si>
    <t>Longueur totale du linéaire &gt;&gt;&gt;</t>
  </si>
  <si>
    <t>SECTION DROITE MB1A DOUBLE RONDIN EA 1,5m</t>
  </si>
  <si>
    <t>MB1A9217</t>
  </si>
  <si>
    <t>MB1A9217NH</t>
  </si>
  <si>
    <t>Lisse prémontée double MB1-A Ea=1,5m</t>
  </si>
  <si>
    <t>MB1A9979</t>
  </si>
  <si>
    <t>BLSD9717</t>
  </si>
  <si>
    <t>Tirefond M12x40</t>
  </si>
  <si>
    <t>Tirefond M8x140</t>
  </si>
  <si>
    <t>BLSD9718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</si>
</sst>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Opti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0" fontId="10" fillId="5" borderId="0" xfId="0" applyFont="1" applyFill="1" applyBorder="1" applyAlignment="1">
      <alignment horizontal="left" vertical="center" indent="1"/>
    </xf>
    <xf numFmtId="0" fontId="10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left" indent="1"/>
    </xf>
    <xf numFmtId="0" fontId="11" fillId="5" borderId="0" xfId="0" applyFont="1" applyFill="1" applyBorder="1" applyAlignment="1">
      <alignment horizontal="left" vertical="center" indent="1"/>
    </xf>
    <xf numFmtId="0" fontId="11" fillId="5" borderId="0" xfId="0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0" fillId="5" borderId="0" xfId="0" applyNumberFormat="1" applyFill="1" applyBorder="1" applyAlignment="1" quotePrefix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indent="1"/>
    </xf>
    <xf numFmtId="0" fontId="7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Border="1" applyAlignment="1">
      <alignment horizontal="left" vertical="center" indent="1"/>
    </xf>
    <xf numFmtId="0" fontId="6" fillId="5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8" fillId="5" borderId="0" xfId="16" applyFont="1" applyFill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inden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1" fillId="6" borderId="3" xfId="0" applyFont="1" applyFill="1" applyBorder="1" applyAlignment="1">
      <alignment vertical="center"/>
    </xf>
    <xf numFmtId="2" fontId="1" fillId="6" borderId="4" xfId="0" applyNumberFormat="1" applyFont="1" applyFill="1" applyBorder="1" applyAlignment="1">
      <alignment vertical="center"/>
    </xf>
    <xf numFmtId="0" fontId="8" fillId="5" borderId="0" xfId="16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inden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 wrapText="1"/>
    </xf>
    <xf numFmtId="0" fontId="8" fillId="5" borderId="0" xfId="16" applyFont="1" applyFill="1" applyAlignment="1">
      <alignment horizontal="center"/>
    </xf>
    <xf numFmtId="0" fontId="0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0</xdr:row>
      <xdr:rowOff>1247775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0</xdr:colOff>
      <xdr:row>0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10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0</xdr:colOff>
      <xdr:row>0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867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BreakPreview" zoomScaleSheetLayoutView="100" workbookViewId="0" topLeftCell="A19">
      <selection activeCell="H40" sqref="H40"/>
    </sheetView>
  </sheetViews>
  <sheetFormatPr defaultColWidth="11.421875" defaultRowHeight="12.75"/>
  <cols>
    <col min="1" max="1" width="14.140625" style="1" customWidth="1"/>
    <col min="2" max="2" width="12.00390625" style="1" customWidth="1"/>
    <col min="3" max="3" width="39.00390625" style="1" customWidth="1"/>
    <col min="4" max="4" width="12.8515625" style="1" customWidth="1"/>
    <col min="5" max="5" width="13.140625" style="1" customWidth="1"/>
    <col min="6" max="6" width="11.421875" style="1" customWidth="1"/>
    <col min="7" max="7" width="12.7109375" style="1" customWidth="1"/>
    <col min="8" max="16384" width="11.421875" style="1" customWidth="1"/>
  </cols>
  <sheetData>
    <row r="1" spans="1:6" ht="111" customHeight="1">
      <c r="A1" s="46"/>
      <c r="B1" s="46"/>
      <c r="C1" s="4"/>
      <c r="D1" s="4"/>
      <c r="E1" s="4"/>
      <c r="F1" s="4"/>
    </row>
    <row r="2" spans="1:11" ht="31.5" customHeight="1">
      <c r="A2" s="45" t="s">
        <v>128</v>
      </c>
      <c r="B2" s="45"/>
      <c r="C2" s="45"/>
      <c r="D2" s="45"/>
      <c r="E2" s="45"/>
      <c r="F2" s="45"/>
      <c r="G2" s="43" t="s">
        <v>129</v>
      </c>
      <c r="H2" s="44" t="s">
        <v>84</v>
      </c>
      <c r="I2" s="43"/>
      <c r="J2" s="43"/>
      <c r="K2" s="43"/>
    </row>
    <row r="3" spans="1:11" ht="18" customHeight="1">
      <c r="A3" s="5"/>
      <c r="B3" s="6"/>
      <c r="C3" s="11" t="s">
        <v>83</v>
      </c>
      <c r="D3" s="7"/>
      <c r="E3" s="4"/>
      <c r="F3" s="4"/>
      <c r="G3" s="43"/>
      <c r="H3" s="44" t="s">
        <v>85</v>
      </c>
      <c r="I3" s="44"/>
      <c r="J3" s="43"/>
      <c r="K3" s="43"/>
    </row>
    <row r="4" spans="1:11" ht="9" customHeight="1">
      <c r="A4" s="5"/>
      <c r="B4" s="6"/>
      <c r="C4" s="11"/>
      <c r="D4" s="7"/>
      <c r="E4" s="4"/>
      <c r="F4" s="4"/>
      <c r="G4" s="43" t="s">
        <v>130</v>
      </c>
      <c r="H4" s="44" t="s">
        <v>86</v>
      </c>
      <c r="I4" s="44"/>
      <c r="J4" s="43"/>
      <c r="K4" s="43"/>
    </row>
    <row r="5" spans="1:11" ht="14.25" customHeight="1">
      <c r="A5" s="8"/>
      <c r="B5" s="9"/>
      <c r="C5" s="11" t="s">
        <v>127</v>
      </c>
      <c r="D5" s="3">
        <v>12</v>
      </c>
      <c r="E5" s="4"/>
      <c r="F5" s="4"/>
      <c r="G5" s="43"/>
      <c r="H5" s="44" t="s">
        <v>87</v>
      </c>
      <c r="I5" s="44"/>
      <c r="J5" s="43"/>
      <c r="K5" s="43"/>
    </row>
    <row r="6" spans="1:11" ht="15" customHeight="1">
      <c r="A6" s="30" t="str">
        <f>IF(H6=1,G2,IF(H6=2,G3,IF(H6=3,G4,IF(H6=4,G5))))</f>
        <v>MB1A9217</v>
      </c>
      <c r="B6" s="6"/>
      <c r="C6" s="11" t="s">
        <v>115</v>
      </c>
      <c r="D6" s="3">
        <v>1</v>
      </c>
      <c r="E6" s="4"/>
      <c r="F6" s="4"/>
      <c r="G6" s="43"/>
      <c r="H6" s="43">
        <v>1</v>
      </c>
      <c r="I6" s="43"/>
      <c r="J6" s="43"/>
      <c r="K6" s="43"/>
    </row>
    <row r="7" spans="1:11" ht="39" customHeight="1">
      <c r="A7" s="23" t="s">
        <v>12</v>
      </c>
      <c r="B7" s="23" t="s">
        <v>13</v>
      </c>
      <c r="C7" s="23" t="s">
        <v>0</v>
      </c>
      <c r="D7" s="24" t="s">
        <v>65</v>
      </c>
      <c r="E7" s="29" t="s">
        <v>63</v>
      </c>
      <c r="F7" s="29" t="s">
        <v>64</v>
      </c>
      <c r="G7" s="43" t="s">
        <v>105</v>
      </c>
      <c r="H7" s="43" t="s">
        <v>93</v>
      </c>
      <c r="I7" s="43"/>
      <c r="J7" s="43"/>
      <c r="K7" s="43">
        <v>16.9</v>
      </c>
    </row>
    <row r="8" spans="1:11" ht="19.5" customHeight="1">
      <c r="A8" s="26">
        <f>1/1.5</f>
        <v>0.6666666666666666</v>
      </c>
      <c r="B8" s="26" t="s">
        <v>132</v>
      </c>
      <c r="C8" s="27" t="s">
        <v>131</v>
      </c>
      <c r="D8" s="25">
        <f>(A8*D5)-D9</f>
        <v>6</v>
      </c>
      <c r="E8" s="34">
        <v>40.5</v>
      </c>
      <c r="F8" s="35">
        <f>E8*D8</f>
        <v>243</v>
      </c>
      <c r="G8" s="43" t="s">
        <v>21</v>
      </c>
      <c r="H8" s="43" t="s">
        <v>103</v>
      </c>
      <c r="I8" s="43"/>
      <c r="J8" s="43"/>
      <c r="K8" s="43">
        <v>12.7</v>
      </c>
    </row>
    <row r="9" spans="1:11" ht="36" customHeight="1">
      <c r="A9" s="26" t="s">
        <v>99</v>
      </c>
      <c r="B9" s="26" t="s">
        <v>111</v>
      </c>
      <c r="C9" s="41" t="s">
        <v>102</v>
      </c>
      <c r="D9" s="25">
        <f>2*D6</f>
        <v>2</v>
      </c>
      <c r="E9" s="34">
        <v>40.5</v>
      </c>
      <c r="F9" s="35">
        <f aca="true" t="shared" si="0" ref="F9:F19">E9*D9</f>
        <v>81</v>
      </c>
      <c r="G9" s="43" t="s">
        <v>106</v>
      </c>
      <c r="H9" s="43" t="s">
        <v>94</v>
      </c>
      <c r="I9" s="43"/>
      <c r="J9" s="43"/>
      <c r="K9" s="43">
        <v>4.8</v>
      </c>
    </row>
    <row r="10" spans="1:11" ht="15" customHeight="1">
      <c r="A10" s="26">
        <f>1/1.5</f>
        <v>0.6666666666666666</v>
      </c>
      <c r="B10" s="26" t="str">
        <f>IF(H6=1,G7,IF(H6=2,G8,IF(H6=3,G7,IF(H6=4,G8))))</f>
        <v>MB1A9633</v>
      </c>
      <c r="C10" s="27" t="str">
        <f>IF(H6=1,H7,IF(H6=2,H8,IF(H6=3,H7,IF(H6=4,H8))))</f>
        <v>Support C100 glissière bois lg 2m</v>
      </c>
      <c r="D10" s="25">
        <f>(A10*D5)</f>
        <v>8</v>
      </c>
      <c r="E10" s="34">
        <f>IF(H6=1,K7,IF(H6=2,K8,IF(H6=3,K7,IF(H6=4,K8))))</f>
        <v>16.9</v>
      </c>
      <c r="F10" s="35">
        <f t="shared" si="0"/>
        <v>135.2</v>
      </c>
      <c r="G10" s="43" t="s">
        <v>107</v>
      </c>
      <c r="H10" s="43" t="s">
        <v>104</v>
      </c>
      <c r="I10" s="43"/>
      <c r="J10" s="43"/>
      <c r="K10" s="43">
        <v>6.1</v>
      </c>
    </row>
    <row r="11" spans="1:11" ht="15" customHeight="1">
      <c r="A11" s="26">
        <f>A10</f>
        <v>0.6666666666666666</v>
      </c>
      <c r="B11" s="26" t="str">
        <f>IF(H6=1,G9,IF(H6=2,G9,IF(H6=3,G10,IF(H6=4,G10))))</f>
        <v>MB1B9944</v>
      </c>
      <c r="C11" s="27" t="str">
        <f>IF(H6=1,H9,IF(H6=2,H9,IF(H6=3,H10,IF(H6=4,H10))))</f>
        <v>Habillage standard ht 550mm</v>
      </c>
      <c r="D11" s="25">
        <f>D10</f>
        <v>8</v>
      </c>
      <c r="E11" s="34">
        <f>IF(H6=1,K9,IF(H6=2,K9,IF(H6=3,K10,IF(H6=4,K10))))</f>
        <v>4.8</v>
      </c>
      <c r="F11" s="35">
        <f t="shared" si="0"/>
        <v>38.4</v>
      </c>
      <c r="G11" s="43" t="s">
        <v>108</v>
      </c>
      <c r="H11" s="43" t="s">
        <v>118</v>
      </c>
      <c r="I11" s="43"/>
      <c r="J11" s="43"/>
      <c r="K11" s="43">
        <v>11.9</v>
      </c>
    </row>
    <row r="12" spans="1:11" ht="15" customHeight="1">
      <c r="A12" s="26">
        <f>A10</f>
        <v>0.6666666666666666</v>
      </c>
      <c r="B12" s="26" t="s">
        <v>126</v>
      </c>
      <c r="C12" s="27" t="s">
        <v>116</v>
      </c>
      <c r="D12" s="25">
        <f>IF(H6=1,0,IF(H6=2,0,IF(H6=3,D11,IF(H6=4,D11))))</f>
        <v>0</v>
      </c>
      <c r="E12" s="34">
        <v>1.05</v>
      </c>
      <c r="F12" s="35">
        <f t="shared" si="0"/>
        <v>0</v>
      </c>
      <c r="G12" s="43"/>
      <c r="H12" s="43"/>
      <c r="I12" s="43"/>
      <c r="J12" s="43"/>
      <c r="K12" s="43"/>
    </row>
    <row r="13" spans="1:11" ht="15" customHeight="1">
      <c r="A13" s="26">
        <f>A10</f>
        <v>0.6666666666666666</v>
      </c>
      <c r="B13" s="26" t="s">
        <v>136</v>
      </c>
      <c r="C13" s="27" t="s">
        <v>135</v>
      </c>
      <c r="D13" s="25">
        <f>IF(H6=1,0,IF(H6=2,0,IF(H6=3,D11,IF(H6=4,D11))))</f>
        <v>0</v>
      </c>
      <c r="E13" s="34">
        <v>0.04</v>
      </c>
      <c r="F13" s="35">
        <f t="shared" si="0"/>
        <v>0</v>
      </c>
      <c r="G13" s="43" t="s">
        <v>109</v>
      </c>
      <c r="H13" s="43" t="s">
        <v>117</v>
      </c>
      <c r="I13" s="43"/>
      <c r="J13" s="43"/>
      <c r="K13" s="43">
        <v>12.4</v>
      </c>
    </row>
    <row r="14" spans="1:11" ht="15" customHeight="1">
      <c r="A14" s="26">
        <f>A10</f>
        <v>0.6666666666666666</v>
      </c>
      <c r="B14" s="26" t="str">
        <f>IF(H6=1,G11,IF(H6=2,G11,IF(H6=3,G13,IF(H6=4,G13))))</f>
        <v>MB1A9631</v>
      </c>
      <c r="C14" s="27" t="str">
        <f>IF(H6=1,H11,IF(H6=2,H11,IF(H6=3,H13,IF(H6=4,H13))))</f>
        <v>Ecarteur MB1-A</v>
      </c>
      <c r="D14" s="25">
        <f>D10</f>
        <v>8</v>
      </c>
      <c r="E14" s="34">
        <f>IF(H6=1,K11,IF(H6=2,K11,IF(H6=3,K13,IF(H6=4,K13))))</f>
        <v>11.9</v>
      </c>
      <c r="F14" s="35">
        <f t="shared" si="0"/>
        <v>95.2</v>
      </c>
      <c r="G14" s="43"/>
      <c r="H14" s="43"/>
      <c r="I14" s="43"/>
      <c r="J14" s="43"/>
      <c r="K14" s="43"/>
    </row>
    <row r="15" spans="1:11" ht="15" customHeight="1">
      <c r="A15" s="26">
        <f>A10</f>
        <v>0.6666666666666666</v>
      </c>
      <c r="B15" s="26" t="s">
        <v>3</v>
      </c>
      <c r="C15" s="27" t="s">
        <v>95</v>
      </c>
      <c r="D15" s="25">
        <f>D10</f>
        <v>8</v>
      </c>
      <c r="E15" s="34">
        <v>0.2</v>
      </c>
      <c r="F15" s="35">
        <f t="shared" si="0"/>
        <v>1.6</v>
      </c>
      <c r="G15" s="43"/>
      <c r="H15" s="43"/>
      <c r="I15" s="43"/>
      <c r="J15" s="43"/>
      <c r="K15" s="43"/>
    </row>
    <row r="16" spans="1:11" ht="15" customHeight="1">
      <c r="A16" s="26">
        <f>2/1.5</f>
        <v>1.3333333333333333</v>
      </c>
      <c r="B16" s="26" t="s">
        <v>112</v>
      </c>
      <c r="C16" s="27" t="s">
        <v>96</v>
      </c>
      <c r="D16" s="25">
        <f>D5*A16</f>
        <v>16</v>
      </c>
      <c r="E16" s="34">
        <v>0.3</v>
      </c>
      <c r="F16" s="35">
        <f t="shared" si="0"/>
        <v>4.8</v>
      </c>
      <c r="G16" s="43"/>
      <c r="H16" s="43"/>
      <c r="I16" s="43"/>
      <c r="J16" s="43"/>
      <c r="K16" s="43"/>
    </row>
    <row r="17" spans="1:11" ht="15" customHeight="1">
      <c r="A17" s="26">
        <f>1/1.5</f>
        <v>0.6666666666666666</v>
      </c>
      <c r="B17" s="26" t="s">
        <v>113</v>
      </c>
      <c r="C17" s="27" t="s">
        <v>97</v>
      </c>
      <c r="D17" s="25">
        <f>A17*D5</f>
        <v>8</v>
      </c>
      <c r="E17" s="34">
        <v>0.4</v>
      </c>
      <c r="F17" s="35">
        <f t="shared" si="0"/>
        <v>3.2</v>
      </c>
      <c r="G17" s="43"/>
      <c r="H17" s="43"/>
      <c r="I17" s="43"/>
      <c r="J17" s="43"/>
      <c r="K17" s="43"/>
    </row>
    <row r="18" spans="1:11" ht="15" customHeight="1">
      <c r="A18" s="26">
        <f>2/1.5</f>
        <v>1.3333333333333333</v>
      </c>
      <c r="B18" s="26" t="s">
        <v>133</v>
      </c>
      <c r="C18" s="27" t="s">
        <v>134</v>
      </c>
      <c r="D18" s="25">
        <f>2*D10</f>
        <v>16</v>
      </c>
      <c r="E18" s="34">
        <v>0.03</v>
      </c>
      <c r="F18" s="35">
        <f t="shared" si="0"/>
        <v>0.48</v>
      </c>
      <c r="G18" s="43"/>
      <c r="H18" s="43"/>
      <c r="I18" s="43"/>
      <c r="J18" s="43"/>
      <c r="K18" s="43"/>
    </row>
    <row r="19" spans="1:11" ht="15" customHeight="1" thickBot="1">
      <c r="A19" s="26">
        <f>3/1.5</f>
        <v>2</v>
      </c>
      <c r="B19" s="26" t="s">
        <v>114</v>
      </c>
      <c r="C19" s="27" t="s">
        <v>98</v>
      </c>
      <c r="D19" s="25">
        <f>D17+D16</f>
        <v>24</v>
      </c>
      <c r="E19" s="36">
        <v>0.02</v>
      </c>
      <c r="F19" s="37">
        <f t="shared" si="0"/>
        <v>0.48</v>
      </c>
      <c r="G19" s="43"/>
      <c r="H19" s="43"/>
      <c r="I19" s="43"/>
      <c r="J19" s="43"/>
      <c r="K19" s="43"/>
    </row>
    <row r="20" spans="1:11" ht="15" customHeight="1" thickBot="1">
      <c r="A20" s="12"/>
      <c r="B20" s="13"/>
      <c r="C20" s="14"/>
      <c r="D20" s="15"/>
      <c r="E20" s="38" t="s">
        <v>82</v>
      </c>
      <c r="F20" s="39">
        <f>SUM(F8:F19)</f>
        <v>603.36</v>
      </c>
      <c r="G20" s="43"/>
      <c r="H20" s="43"/>
      <c r="I20" s="43"/>
      <c r="J20" s="43"/>
      <c r="K20" s="43"/>
    </row>
    <row r="21" spans="1:11" ht="15" customHeight="1">
      <c r="A21" s="12"/>
      <c r="B21" s="13"/>
      <c r="C21" s="14"/>
      <c r="D21" s="15"/>
      <c r="E21" s="4"/>
      <c r="F21" s="4"/>
      <c r="G21" s="43"/>
      <c r="H21" s="43"/>
      <c r="I21" s="43"/>
      <c r="J21" s="43"/>
      <c r="K21" s="43"/>
    </row>
    <row r="22" spans="1:11" ht="24.75" customHeight="1">
      <c r="A22" s="45" t="str">
        <f>IF(H6=1,H22,IF(H6=2,H23,IF(H6=3,H24,IF(H6=4,H25))))</f>
        <v>Kit fin de section MB1-A C100 lg 2m habillage std</v>
      </c>
      <c r="B22" s="45"/>
      <c r="C22" s="45"/>
      <c r="D22" s="45"/>
      <c r="E22" s="45"/>
      <c r="F22" s="45"/>
      <c r="G22" s="43" t="s">
        <v>88</v>
      </c>
      <c r="H22" s="44" t="s">
        <v>119</v>
      </c>
      <c r="I22" s="43"/>
      <c r="J22" s="43"/>
      <c r="K22" s="43"/>
    </row>
    <row r="23" spans="1:11" ht="14.25" customHeight="1">
      <c r="A23" s="4"/>
      <c r="B23" s="4"/>
      <c r="C23" s="4"/>
      <c r="D23" s="4"/>
      <c r="E23" s="4"/>
      <c r="F23" s="4"/>
      <c r="G23" s="43" t="s">
        <v>89</v>
      </c>
      <c r="H23" s="44" t="s">
        <v>120</v>
      </c>
      <c r="I23" s="43"/>
      <c r="J23" s="43"/>
      <c r="K23" s="43"/>
    </row>
    <row r="24" spans="1:11" ht="19.5" customHeight="1">
      <c r="A24" s="30" t="str">
        <f>IF(H6=1,G22,IF(H6=2,G23,IF(H6=3,G24,IF(H6=4,G25))))</f>
        <v>MB1A9215</v>
      </c>
      <c r="B24" s="4"/>
      <c r="C24" s="11" t="s">
        <v>16</v>
      </c>
      <c r="D24" s="42">
        <f>D6</f>
        <v>1</v>
      </c>
      <c r="E24" s="4"/>
      <c r="F24" s="4"/>
      <c r="G24" s="43" t="s">
        <v>90</v>
      </c>
      <c r="H24" s="44" t="s">
        <v>121</v>
      </c>
      <c r="I24" s="43"/>
      <c r="J24" s="43"/>
      <c r="K24" s="43"/>
    </row>
    <row r="25" spans="1:11" ht="27" customHeight="1">
      <c r="A25" s="23" t="s">
        <v>17</v>
      </c>
      <c r="B25" s="23" t="s">
        <v>13</v>
      </c>
      <c r="C25" s="23" t="s">
        <v>0</v>
      </c>
      <c r="D25" s="24" t="s">
        <v>65</v>
      </c>
      <c r="E25" s="29" t="s">
        <v>63</v>
      </c>
      <c r="F25" s="29" t="s">
        <v>64</v>
      </c>
      <c r="G25" s="43" t="s">
        <v>91</v>
      </c>
      <c r="H25" s="44" t="s">
        <v>121</v>
      </c>
      <c r="I25" s="43"/>
      <c r="J25" s="43"/>
      <c r="K25" s="43"/>
    </row>
    <row r="26" spans="1:11" ht="19.5" customHeight="1">
      <c r="A26" s="26">
        <v>1</v>
      </c>
      <c r="B26" s="26" t="str">
        <f>IF(H6=1,G7,IF(H6=2,G8,IF(H6=3,G7,IF(H6=4,G8))))</f>
        <v>MB1A9633</v>
      </c>
      <c r="C26" s="27" t="str">
        <f>IF(H6=1,H7,IF(H6=2,H8,IF(H6=3,H7,IF(H6=4,H8))))</f>
        <v>Support C100 glissière bois lg 2m</v>
      </c>
      <c r="D26" s="25">
        <f>A26*$D$24</f>
        <v>1</v>
      </c>
      <c r="E26" s="34">
        <f>IF(H6=1,K7,IF(H6=2,K8,IF(H6=3,K7,IF(H6=4,K8))))</f>
        <v>16.9</v>
      </c>
      <c r="F26" s="35">
        <f>E26*D26</f>
        <v>16.9</v>
      </c>
      <c r="G26" s="43"/>
      <c r="H26" s="43"/>
      <c r="I26" s="43"/>
      <c r="J26" s="43"/>
      <c r="K26" s="43"/>
    </row>
    <row r="27" spans="1:11" ht="18" customHeight="1">
      <c r="A27" s="26">
        <v>1</v>
      </c>
      <c r="B27" s="26" t="str">
        <f>IF(H6=1,G9,IF(H6=2,G9,IF(H6=3,G10,IF(H6=4,G10))))</f>
        <v>MB1B9944</v>
      </c>
      <c r="C27" s="27" t="str">
        <f>IF(H6=1,H9,IF(H6=2,H9,IF(H6=3,H10,IF(H6=4,H10))))</f>
        <v>Habillage standard ht 550mm</v>
      </c>
      <c r="D27" s="25">
        <f>A27*$D$24</f>
        <v>1</v>
      </c>
      <c r="E27" s="34">
        <f>IF(H6=1,K9,IF(H6=2,K9,IF(H6=3,K10,IF(H6=4,K10))))</f>
        <v>4.8</v>
      </c>
      <c r="F27" s="35">
        <f aca="true" t="shared" si="1" ref="F27:F32">E27*D27</f>
        <v>4.8</v>
      </c>
      <c r="G27" s="43"/>
      <c r="H27" s="43"/>
      <c r="I27" s="43"/>
      <c r="J27" s="43"/>
      <c r="K27" s="43"/>
    </row>
    <row r="28" spans="1:11" ht="15.75" customHeight="1">
      <c r="A28" s="26">
        <v>1</v>
      </c>
      <c r="B28" s="26" t="s">
        <v>126</v>
      </c>
      <c r="C28" s="27" t="s">
        <v>116</v>
      </c>
      <c r="D28" s="25">
        <f>IF(H6=1,0,IF(H6=2,0,IF(H6=3,D27,IF(H6=4,D27))))</f>
        <v>0</v>
      </c>
      <c r="E28" s="34">
        <v>1.05</v>
      </c>
      <c r="F28" s="35">
        <f t="shared" si="1"/>
        <v>0</v>
      </c>
      <c r="G28" s="43"/>
      <c r="H28" s="43"/>
      <c r="I28" s="43"/>
      <c r="J28" s="43"/>
      <c r="K28" s="43"/>
    </row>
    <row r="29" spans="1:11" ht="16.5" customHeight="1">
      <c r="A29" s="26">
        <v>1</v>
      </c>
      <c r="B29" s="26" t="s">
        <v>136</v>
      </c>
      <c r="C29" s="27" t="s">
        <v>135</v>
      </c>
      <c r="D29" s="25">
        <f>IF(H6=1,0,IF(H6=2,0,IF(H6=3,D27,IF(H6=4,D27))))</f>
        <v>0</v>
      </c>
      <c r="E29" s="34">
        <v>0.04</v>
      </c>
      <c r="F29" s="35">
        <f t="shared" si="1"/>
        <v>0</v>
      </c>
      <c r="G29" s="43"/>
      <c r="H29" s="43"/>
      <c r="I29" s="43"/>
      <c r="J29" s="43"/>
      <c r="K29" s="43"/>
    </row>
    <row r="30" spans="1:11" ht="15" customHeight="1">
      <c r="A30" s="26">
        <v>1</v>
      </c>
      <c r="B30" s="26" t="str">
        <f>IF(H6=1,G11,IF(H6=2,G11,IF(H6=3,G13,IF(H6=4,G13))))</f>
        <v>MB1A9631</v>
      </c>
      <c r="C30" s="27" t="str">
        <f>IF(H6=1,H11,IF(H6=2,H11,IF(H6=3,H13,IF(H6=4,H13))))</f>
        <v>Ecarteur MB1-A</v>
      </c>
      <c r="D30" s="25">
        <f>A30*$D$24</f>
        <v>1</v>
      </c>
      <c r="E30" s="34">
        <f>IF(H6=1,K11,IF(H6=2,K11,IF(H6=3,K13,IF(H6=4,K13))))</f>
        <v>11.9</v>
      </c>
      <c r="F30" s="35">
        <f t="shared" si="1"/>
        <v>11.9</v>
      </c>
      <c r="G30" s="43"/>
      <c r="H30" s="43"/>
      <c r="I30" s="43"/>
      <c r="J30" s="43"/>
      <c r="K30" s="43"/>
    </row>
    <row r="31" spans="1:11" ht="15" customHeight="1">
      <c r="A31" s="26">
        <v>1</v>
      </c>
      <c r="B31" s="26" t="s">
        <v>3</v>
      </c>
      <c r="C31" s="27" t="s">
        <v>95</v>
      </c>
      <c r="D31" s="25">
        <f>A31*$D$24</f>
        <v>1</v>
      </c>
      <c r="E31" s="34">
        <v>0.4</v>
      </c>
      <c r="F31" s="35">
        <f t="shared" si="1"/>
        <v>0.4</v>
      </c>
      <c r="G31" s="43"/>
      <c r="H31" s="43"/>
      <c r="I31" s="43"/>
      <c r="J31" s="43"/>
      <c r="K31" s="43"/>
    </row>
    <row r="32" spans="1:11" ht="15" customHeight="1" thickBot="1">
      <c r="A32" s="26">
        <v>2</v>
      </c>
      <c r="B32" s="26" t="s">
        <v>133</v>
      </c>
      <c r="C32" s="27" t="s">
        <v>134</v>
      </c>
      <c r="D32" s="25">
        <f>A32*$D$24</f>
        <v>2</v>
      </c>
      <c r="E32" s="34">
        <v>0.03</v>
      </c>
      <c r="F32" s="35">
        <f t="shared" si="1"/>
        <v>0.06</v>
      </c>
      <c r="G32" s="43"/>
      <c r="H32" s="43"/>
      <c r="I32" s="43"/>
      <c r="J32" s="43"/>
      <c r="K32" s="43"/>
    </row>
    <row r="33" spans="1:11" ht="15" customHeight="1" thickBot="1">
      <c r="A33" s="4"/>
      <c r="B33" s="4"/>
      <c r="C33" s="4"/>
      <c r="D33" s="4"/>
      <c r="E33" s="38" t="s">
        <v>82</v>
      </c>
      <c r="F33" s="39">
        <f>SUM(F26:F32)</f>
        <v>34.06</v>
      </c>
      <c r="G33" s="43"/>
      <c r="H33" s="43"/>
      <c r="I33" s="43"/>
      <c r="J33" s="43"/>
      <c r="K33" s="43"/>
    </row>
    <row r="34" spans="1:11" ht="15" customHeight="1">
      <c r="A34" s="40"/>
      <c r="B34" s="40"/>
      <c r="C34" s="4"/>
      <c r="D34" s="4"/>
      <c r="E34" s="4"/>
      <c r="F34" s="4"/>
      <c r="G34" s="43"/>
      <c r="H34" s="43"/>
      <c r="I34" s="43"/>
      <c r="J34" s="43"/>
      <c r="K34" s="43"/>
    </row>
    <row r="35" spans="1:11" ht="15.75">
      <c r="A35" s="45" t="str">
        <f>IF(H6=1,H35,IF(H6=2,H36,IF(H6=3,H37,IF(H6=4,H38))))</f>
        <v>Extrémité MB1-A 4,5m double rondin C100 lg 2m, habillage standard</v>
      </c>
      <c r="B35" s="45"/>
      <c r="C35" s="45"/>
      <c r="D35" s="45"/>
      <c r="E35" s="45"/>
      <c r="F35" s="45"/>
      <c r="G35" s="43" t="s">
        <v>100</v>
      </c>
      <c r="H35" s="44" t="s">
        <v>122</v>
      </c>
      <c r="I35" s="43"/>
      <c r="J35" s="43"/>
      <c r="K35" s="43"/>
    </row>
    <row r="36" spans="1:11" ht="17.25" customHeight="1">
      <c r="A36" s="17"/>
      <c r="B36" s="16"/>
      <c r="C36" s="4"/>
      <c r="D36" s="18"/>
      <c r="E36" s="4"/>
      <c r="F36" s="4"/>
      <c r="G36" s="43" t="s">
        <v>99</v>
      </c>
      <c r="H36" s="44" t="s">
        <v>123</v>
      </c>
      <c r="I36" s="43"/>
      <c r="J36" s="43"/>
      <c r="K36" s="43"/>
    </row>
    <row r="37" spans="1:11" ht="33.75" customHeight="1">
      <c r="A37" s="30" t="str">
        <f>IF(H6=1,G35,IF(H6=2,G36,IF(H6=3,G37,IF(H6=4,G38))))</f>
        <v>MB1A9923</v>
      </c>
      <c r="B37" s="4"/>
      <c r="C37" s="11" t="s">
        <v>18</v>
      </c>
      <c r="D37" s="3">
        <v>2</v>
      </c>
      <c r="E37" s="4"/>
      <c r="F37" s="4"/>
      <c r="G37" s="43" t="s">
        <v>101</v>
      </c>
      <c r="H37" s="44" t="s">
        <v>124</v>
      </c>
      <c r="I37" s="43"/>
      <c r="J37" s="43"/>
      <c r="K37" s="43"/>
    </row>
    <row r="38" spans="1:11" ht="26.25" customHeight="1">
      <c r="A38" s="23" t="s">
        <v>17</v>
      </c>
      <c r="B38" s="23" t="s">
        <v>13</v>
      </c>
      <c r="C38" s="23" t="s">
        <v>0</v>
      </c>
      <c r="D38" s="24" t="s">
        <v>65</v>
      </c>
      <c r="E38" s="29" t="s">
        <v>63</v>
      </c>
      <c r="F38" s="29" t="s">
        <v>64</v>
      </c>
      <c r="G38" s="43" t="s">
        <v>99</v>
      </c>
      <c r="H38" s="44" t="s">
        <v>125</v>
      </c>
      <c r="I38" s="43"/>
      <c r="J38" s="43"/>
      <c r="K38" s="43"/>
    </row>
    <row r="39" spans="1:6" ht="31.5" customHeight="1">
      <c r="A39" s="26">
        <v>1</v>
      </c>
      <c r="B39" s="26" t="s">
        <v>110</v>
      </c>
      <c r="C39" s="41" t="s">
        <v>92</v>
      </c>
      <c r="D39" s="25">
        <f>A39*$D$37</f>
        <v>2</v>
      </c>
      <c r="E39" s="34">
        <v>78.6</v>
      </c>
      <c r="F39" s="35">
        <f>E39*D39</f>
        <v>157.2</v>
      </c>
    </row>
    <row r="40" spans="1:6" ht="31.5" customHeight="1">
      <c r="A40" s="26">
        <v>1</v>
      </c>
      <c r="B40" s="26" t="s">
        <v>111</v>
      </c>
      <c r="C40" s="41" t="s">
        <v>102</v>
      </c>
      <c r="D40" s="25">
        <f>A40*$D$37</f>
        <v>2</v>
      </c>
      <c r="E40" s="34">
        <v>40.9</v>
      </c>
      <c r="F40" s="35">
        <f aca="true" t="shared" si="2" ref="F40:F50">E40*D40</f>
        <v>81.8</v>
      </c>
    </row>
    <row r="41" spans="1:6" ht="15" customHeight="1">
      <c r="A41" s="26">
        <v>2</v>
      </c>
      <c r="B41" s="26" t="str">
        <f>IF(H6=1,G7,IF(H6=2,G8,IF(H6=3,G7,IF(H6=4,G8))))</f>
        <v>MB1A9633</v>
      </c>
      <c r="C41" s="27" t="str">
        <f>IF(H6=1,H7,IF(H6=2,H8,IF(H6=3,H7,IF(H6=4,H8))))</f>
        <v>Support C100 glissière bois lg 2m</v>
      </c>
      <c r="D41" s="25">
        <f>A41*$D$37</f>
        <v>4</v>
      </c>
      <c r="E41" s="34">
        <f>IF(H6=1,K7,IF(H6=2,K8,IF(H6=3,K7,IF(H6=4,K8))))</f>
        <v>16.9</v>
      </c>
      <c r="F41" s="35">
        <f t="shared" si="2"/>
        <v>67.6</v>
      </c>
    </row>
    <row r="42" spans="1:6" ht="15" customHeight="1">
      <c r="A42" s="26">
        <v>1</v>
      </c>
      <c r="B42" s="26" t="str">
        <f>IF(H6=1,G9,IF(H6=2,G9,IF(H6=3,G10,IF(H6=4,G10))))</f>
        <v>MB1B9944</v>
      </c>
      <c r="C42" s="27" t="str">
        <f>IF(H6=1,H9,IF(H6=2,H9,IF(H6=3,H10,IF(H6=4,H10))))</f>
        <v>Habillage standard ht 550mm</v>
      </c>
      <c r="D42" s="25">
        <f>A42*$D$37</f>
        <v>2</v>
      </c>
      <c r="E42" s="34">
        <f>IF(H6=1,K9,IF(H6=2,K9,IF(H6=3,K10,IF(H6=4,K10))))</f>
        <v>4.8</v>
      </c>
      <c r="F42" s="35">
        <f t="shared" si="2"/>
        <v>9.6</v>
      </c>
    </row>
    <row r="43" spans="1:6" ht="15" customHeight="1">
      <c r="A43" s="26">
        <v>1</v>
      </c>
      <c r="B43" s="26" t="s">
        <v>126</v>
      </c>
      <c r="C43" s="27" t="s">
        <v>116</v>
      </c>
      <c r="D43" s="25">
        <f>IF(H6=1,0,IF(H6=2,0,IF(H6=3,D42,IF(H6=4,D42))))</f>
        <v>0</v>
      </c>
      <c r="E43" s="34">
        <v>1.05</v>
      </c>
      <c r="F43" s="35">
        <f t="shared" si="2"/>
        <v>0</v>
      </c>
    </row>
    <row r="44" spans="1:6" ht="15" customHeight="1">
      <c r="A44" s="26">
        <v>1</v>
      </c>
      <c r="B44" s="26" t="s">
        <v>136</v>
      </c>
      <c r="C44" s="27" t="s">
        <v>135</v>
      </c>
      <c r="D44" s="25">
        <f>IF(H6=1,0,IF(H6=2,0,IF(H6=3,D42,IF(H6=4,D42))))</f>
        <v>0</v>
      </c>
      <c r="E44" s="34">
        <v>0.04</v>
      </c>
      <c r="F44" s="35">
        <f t="shared" si="2"/>
        <v>0</v>
      </c>
    </row>
    <row r="45" spans="1:6" ht="15" customHeight="1">
      <c r="A45" s="26">
        <v>1</v>
      </c>
      <c r="B45" s="26" t="str">
        <f>IF(H6=1,G11,IF(H6=2,G11,IF(H6=3,G13,IF(H6=4,G13))))</f>
        <v>MB1A9631</v>
      </c>
      <c r="C45" s="27" t="str">
        <f>IF(H6=1,H11,IF(H6=2,H11,IF(H6=3,H13,IF(H6=4,H13))))</f>
        <v>Ecarteur MB1-A</v>
      </c>
      <c r="D45" s="25">
        <f aca="true" t="shared" si="3" ref="D45:D50">A45*$D$37</f>
        <v>2</v>
      </c>
      <c r="E45" s="34">
        <f>IF(H6=1,K11,IF(H6=2,K11,IF(H6=3,K13,IF(H6=4,K13))))</f>
        <v>11.9</v>
      </c>
      <c r="F45" s="35">
        <f t="shared" si="2"/>
        <v>23.8</v>
      </c>
    </row>
    <row r="46" spans="1:6" ht="15" customHeight="1">
      <c r="A46" s="26">
        <v>4</v>
      </c>
      <c r="B46" s="26" t="s">
        <v>112</v>
      </c>
      <c r="C46" s="27" t="s">
        <v>96</v>
      </c>
      <c r="D46" s="25">
        <f t="shared" si="3"/>
        <v>8</v>
      </c>
      <c r="E46" s="34">
        <v>0.2</v>
      </c>
      <c r="F46" s="35">
        <f t="shared" si="2"/>
        <v>1.6</v>
      </c>
    </row>
    <row r="47" spans="1:6" ht="15" customHeight="1">
      <c r="A47" s="26">
        <v>2</v>
      </c>
      <c r="B47" s="26" t="s">
        <v>113</v>
      </c>
      <c r="C47" s="27" t="s">
        <v>97</v>
      </c>
      <c r="D47" s="25">
        <f t="shared" si="3"/>
        <v>4</v>
      </c>
      <c r="E47" s="34">
        <v>0.3</v>
      </c>
      <c r="F47" s="35">
        <f t="shared" si="2"/>
        <v>1.2</v>
      </c>
    </row>
    <row r="48" spans="1:6" ht="15" customHeight="1">
      <c r="A48" s="26">
        <v>2</v>
      </c>
      <c r="B48" s="26" t="s">
        <v>3</v>
      </c>
      <c r="C48" s="27" t="s">
        <v>95</v>
      </c>
      <c r="D48" s="25">
        <f t="shared" si="3"/>
        <v>4</v>
      </c>
      <c r="E48" s="34">
        <v>0.4</v>
      </c>
      <c r="F48" s="35">
        <f t="shared" si="2"/>
        <v>1.6</v>
      </c>
    </row>
    <row r="49" spans="1:6" ht="15" customHeight="1">
      <c r="A49" s="26">
        <v>2</v>
      </c>
      <c r="B49" s="26" t="s">
        <v>133</v>
      </c>
      <c r="C49" s="27" t="s">
        <v>134</v>
      </c>
      <c r="D49" s="25">
        <f t="shared" si="3"/>
        <v>4</v>
      </c>
      <c r="E49" s="34">
        <v>0.03</v>
      </c>
      <c r="F49" s="35">
        <f t="shared" si="2"/>
        <v>0.12</v>
      </c>
    </row>
    <row r="50" spans="1:6" ht="15" customHeight="1" thickBot="1">
      <c r="A50" s="26">
        <f>A47+A46</f>
        <v>6</v>
      </c>
      <c r="B50" s="26" t="s">
        <v>114</v>
      </c>
      <c r="C50" s="27" t="s">
        <v>98</v>
      </c>
      <c r="D50" s="25">
        <f t="shared" si="3"/>
        <v>12</v>
      </c>
      <c r="E50" s="34">
        <v>0.02</v>
      </c>
      <c r="F50" s="35">
        <f t="shared" si="2"/>
        <v>0.24</v>
      </c>
    </row>
    <row r="51" spans="1:6" ht="15" customHeight="1" thickBot="1">
      <c r="A51" s="4"/>
      <c r="B51" s="4"/>
      <c r="C51" s="4"/>
      <c r="D51" s="4"/>
      <c r="E51" s="38" t="s">
        <v>82</v>
      </c>
      <c r="F51" s="39">
        <f>SUM(F39:F50)</f>
        <v>344.7600000000001</v>
      </c>
    </row>
    <row r="52" spans="1:6" ht="15" customHeight="1">
      <c r="A52" s="4" t="s">
        <v>19</v>
      </c>
      <c r="B52" s="4"/>
      <c r="C52" s="4"/>
      <c r="D52" s="4"/>
      <c r="E52" s="4"/>
      <c r="F52" s="4"/>
    </row>
    <row r="55" ht="12.75">
      <c r="C55" s="19"/>
    </row>
  </sheetData>
  <mergeCells count="4">
    <mergeCell ref="A35:F35"/>
    <mergeCell ref="A1:B1"/>
    <mergeCell ref="A2:F2"/>
    <mergeCell ref="A22:F22"/>
  </mergeCells>
  <printOptions horizontalCentered="1" verticalCentered="1"/>
  <pageMargins left="0" right="0" top="0.36" bottom="0.46" header="0" footer="0"/>
  <pageSetup fitToHeight="1" fitToWidth="1" horizontalDpi="600" verticalDpi="600" orientation="portrait" paperSize="9" scale="79" r:id="rId4"/>
  <rowBreaks count="2" manualBreakCount="2">
    <brk id="164" max="65535" man="1"/>
    <brk id="213" max="6553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workbookViewId="0" topLeftCell="A1">
      <selection activeCell="D6" sqref="D6"/>
    </sheetView>
  </sheetViews>
  <sheetFormatPr defaultColWidth="11.421875" defaultRowHeight="12.75"/>
  <cols>
    <col min="1" max="1" width="13.140625" style="0" customWidth="1"/>
    <col min="3" max="3" width="40.00390625" style="1" customWidth="1"/>
    <col min="4" max="4" width="10.140625" style="1" customWidth="1"/>
    <col min="5" max="5" width="13.00390625" style="0" customWidth="1"/>
  </cols>
  <sheetData>
    <row r="1" spans="1:6" ht="105" customHeight="1">
      <c r="A1" s="46"/>
      <c r="B1" s="46"/>
      <c r="C1" s="4"/>
      <c r="D1" s="4"/>
      <c r="E1" s="31"/>
      <c r="F1" s="31"/>
    </row>
    <row r="2" spans="1:6" ht="33" customHeight="1">
      <c r="A2" s="20"/>
      <c r="B2" s="45" t="s">
        <v>50</v>
      </c>
      <c r="C2" s="49"/>
      <c r="D2" s="49"/>
      <c r="E2" s="49"/>
      <c r="F2" s="49"/>
    </row>
    <row r="3" spans="1:6" ht="6.75" customHeight="1">
      <c r="A3" s="20"/>
      <c r="B3" s="20"/>
      <c r="C3" s="21"/>
      <c r="D3" s="4"/>
      <c r="E3" s="33"/>
      <c r="F3" s="4"/>
    </row>
    <row r="4" spans="1:6" ht="9.75" customHeight="1">
      <c r="A4" s="8"/>
      <c r="B4" s="9"/>
      <c r="C4" s="10"/>
      <c r="D4" s="7"/>
      <c r="E4" s="31"/>
      <c r="F4" s="31"/>
    </row>
    <row r="5" spans="1:6" ht="12.75">
      <c r="A5" s="8"/>
      <c r="B5" s="9"/>
      <c r="C5" s="10"/>
      <c r="D5" s="10"/>
      <c r="E5" s="31"/>
      <c r="F5" s="31"/>
    </row>
    <row r="6" spans="1:6" ht="15.75">
      <c r="A6" s="30" t="s">
        <v>46</v>
      </c>
      <c r="B6" s="6"/>
      <c r="C6" s="11" t="s">
        <v>44</v>
      </c>
      <c r="D6" s="3">
        <v>100</v>
      </c>
      <c r="E6" s="31"/>
      <c r="F6" s="31"/>
    </row>
    <row r="7" spans="1:6" ht="39.75" customHeight="1">
      <c r="A7" s="23" t="s">
        <v>38</v>
      </c>
      <c r="B7" s="23" t="s">
        <v>39</v>
      </c>
      <c r="C7" s="23" t="s">
        <v>15</v>
      </c>
      <c r="D7" s="24" t="s">
        <v>66</v>
      </c>
      <c r="E7" s="29" t="s">
        <v>36</v>
      </c>
      <c r="F7" s="29" t="s">
        <v>37</v>
      </c>
    </row>
    <row r="8" spans="1:6" ht="12.75">
      <c r="A8" s="26">
        <v>0.25</v>
      </c>
      <c r="B8" s="26" t="s">
        <v>5</v>
      </c>
      <c r="C8" s="27" t="s">
        <v>30</v>
      </c>
      <c r="D8" s="25">
        <f>A8*D6</f>
        <v>25</v>
      </c>
      <c r="E8" s="34">
        <v>72.1</v>
      </c>
      <c r="F8" s="35">
        <f>E8*D8</f>
        <v>1802.4999999999998</v>
      </c>
    </row>
    <row r="9" spans="1:6" ht="12.75">
      <c r="A9" s="26">
        <v>0.25</v>
      </c>
      <c r="B9" s="26" t="s">
        <v>21</v>
      </c>
      <c r="C9" s="27" t="s">
        <v>28</v>
      </c>
      <c r="D9" s="25">
        <f>(A9*D6)</f>
        <v>25</v>
      </c>
      <c r="E9" s="34">
        <v>12.7</v>
      </c>
      <c r="F9" s="35">
        <f aca="true" t="shared" si="0" ref="F9:F17">E9*D9</f>
        <v>317.5</v>
      </c>
    </row>
    <row r="10" spans="1:6" ht="12.75">
      <c r="A10" s="26">
        <v>0.25</v>
      </c>
      <c r="B10" s="26" t="s">
        <v>6</v>
      </c>
      <c r="C10" s="27" t="s">
        <v>29</v>
      </c>
      <c r="D10" s="25">
        <f>(A10*D6)</f>
        <v>25</v>
      </c>
      <c r="E10" s="34">
        <v>1.9</v>
      </c>
      <c r="F10" s="35">
        <f t="shared" si="0"/>
        <v>47.5</v>
      </c>
    </row>
    <row r="11" spans="1:6" ht="12.75">
      <c r="A11" s="26">
        <v>0.25</v>
      </c>
      <c r="B11" s="26" t="s">
        <v>7</v>
      </c>
      <c r="C11" s="27" t="s">
        <v>35</v>
      </c>
      <c r="D11" s="25">
        <f>D9</f>
        <v>25</v>
      </c>
      <c r="E11" s="34">
        <v>1.7</v>
      </c>
      <c r="F11" s="35">
        <f t="shared" si="0"/>
        <v>42.5</v>
      </c>
    </row>
    <row r="12" spans="1:6" ht="12.75">
      <c r="A12" s="26">
        <v>0.25</v>
      </c>
      <c r="B12" s="26" t="s">
        <v>4</v>
      </c>
      <c r="C12" s="27" t="s">
        <v>22</v>
      </c>
      <c r="D12" s="25">
        <f>(A12*D6)</f>
        <v>25</v>
      </c>
      <c r="E12" s="34">
        <v>0.18</v>
      </c>
      <c r="F12" s="35">
        <f t="shared" si="0"/>
        <v>4.5</v>
      </c>
    </row>
    <row r="13" spans="1:6" ht="12.75">
      <c r="A13" s="26">
        <f>3/4</f>
        <v>0.75</v>
      </c>
      <c r="B13" s="26" t="s">
        <v>2</v>
      </c>
      <c r="C13" s="27" t="s">
        <v>23</v>
      </c>
      <c r="D13" s="25">
        <f>D15+D12</f>
        <v>75</v>
      </c>
      <c r="E13" s="34">
        <v>0.014</v>
      </c>
      <c r="F13" s="35">
        <f t="shared" si="0"/>
        <v>1.05</v>
      </c>
    </row>
    <row r="14" spans="1:6" ht="12.75">
      <c r="A14" s="26">
        <v>0.25</v>
      </c>
      <c r="B14" s="26" t="s">
        <v>3</v>
      </c>
      <c r="C14" s="27" t="s">
        <v>24</v>
      </c>
      <c r="D14" s="25">
        <f>A14*D6</f>
        <v>25</v>
      </c>
      <c r="E14" s="34">
        <v>0.18</v>
      </c>
      <c r="F14" s="35">
        <f t="shared" si="0"/>
        <v>4.5</v>
      </c>
    </row>
    <row r="15" spans="1:6" ht="12.75">
      <c r="A15" s="26">
        <v>0.5</v>
      </c>
      <c r="B15" s="26" t="s">
        <v>1</v>
      </c>
      <c r="C15" s="27" t="s">
        <v>25</v>
      </c>
      <c r="D15" s="25">
        <f>(A15*D6)</f>
        <v>50</v>
      </c>
      <c r="E15" s="34">
        <v>0.18</v>
      </c>
      <c r="F15" s="35">
        <f t="shared" si="0"/>
        <v>9</v>
      </c>
    </row>
    <row r="16" spans="1:6" ht="12.75">
      <c r="A16" s="26">
        <f>1/4</f>
        <v>0.25</v>
      </c>
      <c r="B16" s="26" t="s">
        <v>8</v>
      </c>
      <c r="C16" s="27" t="s">
        <v>26</v>
      </c>
      <c r="D16" s="25">
        <f>D11</f>
        <v>25</v>
      </c>
      <c r="E16" s="34">
        <v>0.02</v>
      </c>
      <c r="F16" s="35">
        <f t="shared" si="0"/>
        <v>0.5</v>
      </c>
    </row>
    <row r="17" spans="1:6" ht="13.5" thickBot="1">
      <c r="A17" s="26">
        <f>1/4</f>
        <v>0.25</v>
      </c>
      <c r="B17" s="26" t="s">
        <v>9</v>
      </c>
      <c r="C17" s="27" t="s">
        <v>27</v>
      </c>
      <c r="D17" s="25">
        <f>D11</f>
        <v>25</v>
      </c>
      <c r="E17" s="34">
        <v>0.1</v>
      </c>
      <c r="F17" s="35">
        <f t="shared" si="0"/>
        <v>2.5</v>
      </c>
    </row>
    <row r="18" spans="1:6" ht="15.75" customHeight="1" thickBot="1">
      <c r="A18" s="12"/>
      <c r="B18" s="13"/>
      <c r="C18" s="14"/>
      <c r="D18" s="15"/>
      <c r="E18" s="38" t="s">
        <v>82</v>
      </c>
      <c r="F18" s="39">
        <f>SUM(F8:F17)</f>
        <v>2232.05</v>
      </c>
    </row>
    <row r="19" spans="1:6" ht="15.75" customHeight="1">
      <c r="A19" s="12"/>
      <c r="B19" s="13"/>
      <c r="C19" s="14"/>
      <c r="D19" s="15"/>
      <c r="E19" s="4"/>
      <c r="F19" s="32"/>
    </row>
    <row r="20" spans="1:6" ht="15.75">
      <c r="A20" s="12"/>
      <c r="B20" s="13"/>
      <c r="C20" s="48" t="s">
        <v>48</v>
      </c>
      <c r="D20" s="48"/>
      <c r="E20" s="31"/>
      <c r="F20" s="31"/>
    </row>
    <row r="21" spans="1:6" ht="6" customHeight="1">
      <c r="A21" s="12"/>
      <c r="B21" s="13"/>
      <c r="C21" s="4"/>
      <c r="D21" s="4"/>
      <c r="E21" s="31"/>
      <c r="F21" s="31"/>
    </row>
    <row r="22" spans="1:6" ht="15.75">
      <c r="A22" s="30" t="s">
        <v>45</v>
      </c>
      <c r="B22" s="4"/>
      <c r="C22" s="11" t="s">
        <v>43</v>
      </c>
      <c r="D22" s="3">
        <v>1</v>
      </c>
      <c r="E22" s="31"/>
      <c r="F22" s="31"/>
    </row>
    <row r="23" spans="1:6" ht="25.5">
      <c r="A23" s="23" t="s">
        <v>40</v>
      </c>
      <c r="B23" s="23" t="s">
        <v>39</v>
      </c>
      <c r="C23" s="23" t="s">
        <v>15</v>
      </c>
      <c r="D23" s="24" t="s">
        <v>66</v>
      </c>
      <c r="E23" s="29" t="s">
        <v>36</v>
      </c>
      <c r="F23" s="29" t="s">
        <v>37</v>
      </c>
    </row>
    <row r="24" spans="1:6" ht="12.75">
      <c r="A24" s="26">
        <v>1</v>
      </c>
      <c r="B24" s="26" t="s">
        <v>21</v>
      </c>
      <c r="C24" s="27" t="s">
        <v>28</v>
      </c>
      <c r="D24" s="25">
        <f>A24*$D$22</f>
        <v>1</v>
      </c>
      <c r="E24" s="34">
        <v>12.7</v>
      </c>
      <c r="F24" s="35">
        <f>E24*D24</f>
        <v>12.7</v>
      </c>
    </row>
    <row r="25" spans="1:6" ht="12.75">
      <c r="A25" s="26">
        <v>1</v>
      </c>
      <c r="B25" s="26" t="s">
        <v>6</v>
      </c>
      <c r="C25" s="27" t="s">
        <v>29</v>
      </c>
      <c r="D25" s="25">
        <f>A25*$D$22</f>
        <v>1</v>
      </c>
      <c r="E25" s="34">
        <v>1.9</v>
      </c>
      <c r="F25" s="35">
        <f aca="true" t="shared" si="1" ref="F25:F31">E25*D25</f>
        <v>1.9</v>
      </c>
    </row>
    <row r="26" spans="1:6" ht="12.75">
      <c r="A26" s="26">
        <v>1</v>
      </c>
      <c r="B26" s="26" t="s">
        <v>7</v>
      </c>
      <c r="C26" s="27" t="s">
        <v>35</v>
      </c>
      <c r="D26" s="25">
        <f>A26*$D$22</f>
        <v>1</v>
      </c>
      <c r="E26" s="34">
        <v>1.7</v>
      </c>
      <c r="F26" s="35">
        <f t="shared" si="1"/>
        <v>1.7</v>
      </c>
    </row>
    <row r="27" spans="1:6" ht="12.75">
      <c r="A27" s="26">
        <v>1</v>
      </c>
      <c r="B27" s="26" t="s">
        <v>4</v>
      </c>
      <c r="C27" s="27" t="s">
        <v>22</v>
      </c>
      <c r="D27" s="25">
        <f>A27*$D$22</f>
        <v>1</v>
      </c>
      <c r="E27" s="34">
        <v>0.18</v>
      </c>
      <c r="F27" s="35">
        <f t="shared" si="1"/>
        <v>0.18</v>
      </c>
    </row>
    <row r="28" spans="1:6" ht="12.75">
      <c r="A28" s="26">
        <v>1</v>
      </c>
      <c r="B28" s="26" t="s">
        <v>2</v>
      </c>
      <c r="C28" s="27" t="s">
        <v>23</v>
      </c>
      <c r="D28" s="25">
        <f>A28*$D$22</f>
        <v>1</v>
      </c>
      <c r="E28" s="34">
        <v>0.014</v>
      </c>
      <c r="F28" s="35">
        <f t="shared" si="1"/>
        <v>0.014</v>
      </c>
    </row>
    <row r="29" spans="1:6" ht="12.75">
      <c r="A29" s="26">
        <v>1</v>
      </c>
      <c r="B29" s="26" t="s">
        <v>3</v>
      </c>
      <c r="C29" s="27" t="s">
        <v>24</v>
      </c>
      <c r="D29" s="25">
        <f>A29*D22</f>
        <v>1</v>
      </c>
      <c r="E29" s="34">
        <v>0.18</v>
      </c>
      <c r="F29" s="35">
        <f t="shared" si="1"/>
        <v>0.18</v>
      </c>
    </row>
    <row r="30" spans="1:6" ht="12.75">
      <c r="A30" s="26">
        <v>1</v>
      </c>
      <c r="B30" s="26" t="s">
        <v>8</v>
      </c>
      <c r="C30" s="27" t="s">
        <v>26</v>
      </c>
      <c r="D30" s="25">
        <f>D26</f>
        <v>1</v>
      </c>
      <c r="E30" s="34">
        <v>0.02</v>
      </c>
      <c r="F30" s="35">
        <f t="shared" si="1"/>
        <v>0.02</v>
      </c>
    </row>
    <row r="31" spans="1:6" ht="13.5" thickBot="1">
      <c r="A31" s="26">
        <v>1</v>
      </c>
      <c r="B31" s="26" t="s">
        <v>9</v>
      </c>
      <c r="C31" s="27" t="s">
        <v>27</v>
      </c>
      <c r="D31" s="25">
        <f>D30</f>
        <v>1</v>
      </c>
      <c r="E31" s="34">
        <v>0.1</v>
      </c>
      <c r="F31" s="35">
        <f t="shared" si="1"/>
        <v>0.1</v>
      </c>
    </row>
    <row r="32" spans="1:6" ht="13.5" thickBot="1">
      <c r="A32" s="17"/>
      <c r="B32" s="16"/>
      <c r="C32" s="47"/>
      <c r="D32" s="47"/>
      <c r="E32" s="38" t="s">
        <v>82</v>
      </c>
      <c r="F32" s="39">
        <f>SUM(F24:F31)</f>
        <v>16.794</v>
      </c>
    </row>
    <row r="33" spans="1:6" ht="12.75">
      <c r="A33" s="17"/>
      <c r="B33" s="16"/>
      <c r="C33" s="22"/>
      <c r="D33" s="22"/>
      <c r="E33" s="4"/>
      <c r="F33" s="32"/>
    </row>
    <row r="34" spans="1:6" ht="15.75">
      <c r="A34" s="17"/>
      <c r="B34" s="16"/>
      <c r="C34" s="48" t="s">
        <v>49</v>
      </c>
      <c r="D34" s="49"/>
      <c r="E34" s="49"/>
      <c r="F34" s="31"/>
    </row>
    <row r="35" spans="1:6" ht="6.75" customHeight="1">
      <c r="A35" s="17"/>
      <c r="B35" s="16"/>
      <c r="C35" s="4"/>
      <c r="D35" s="18"/>
      <c r="E35" s="31"/>
      <c r="F35" s="31"/>
    </row>
    <row r="36" spans="1:6" ht="15.75">
      <c r="A36" s="30" t="s">
        <v>47</v>
      </c>
      <c r="B36" s="4"/>
      <c r="C36" s="11" t="s">
        <v>42</v>
      </c>
      <c r="D36" s="3">
        <v>2</v>
      </c>
      <c r="E36" s="31"/>
      <c r="F36" s="31"/>
    </row>
    <row r="37" spans="1:6" ht="25.5">
      <c r="A37" s="23" t="s">
        <v>40</v>
      </c>
      <c r="B37" s="23" t="s">
        <v>39</v>
      </c>
      <c r="C37" s="23" t="s">
        <v>15</v>
      </c>
      <c r="D37" s="24" t="s">
        <v>66</v>
      </c>
      <c r="E37" s="29" t="s">
        <v>36</v>
      </c>
      <c r="F37" s="29" t="s">
        <v>37</v>
      </c>
    </row>
    <row r="38" spans="1:6" ht="12.75">
      <c r="A38" s="26">
        <v>1</v>
      </c>
      <c r="B38" s="26" t="s">
        <v>5</v>
      </c>
      <c r="C38" s="27" t="s">
        <v>31</v>
      </c>
      <c r="D38" s="25">
        <f>A38*$D$36</f>
        <v>2</v>
      </c>
      <c r="E38" s="34">
        <v>72.1</v>
      </c>
      <c r="F38" s="35">
        <f>E38*D38</f>
        <v>144.2</v>
      </c>
    </row>
    <row r="39" spans="1:6" ht="12.75">
      <c r="A39" s="26">
        <v>2</v>
      </c>
      <c r="B39" s="26" t="s">
        <v>20</v>
      </c>
      <c r="C39" s="27" t="s">
        <v>32</v>
      </c>
      <c r="D39" s="25">
        <f aca="true" t="shared" si="2" ref="D39:D47">A39*$D$36</f>
        <v>4</v>
      </c>
      <c r="E39" s="34">
        <v>72.4</v>
      </c>
      <c r="F39" s="35">
        <f>E39*D39</f>
        <v>289.6</v>
      </c>
    </row>
    <row r="40" spans="1:6" ht="12.75">
      <c r="A40" s="26">
        <v>3</v>
      </c>
      <c r="B40" s="26" t="s">
        <v>21</v>
      </c>
      <c r="C40" s="27" t="s">
        <v>28</v>
      </c>
      <c r="D40" s="25">
        <f t="shared" si="2"/>
        <v>6</v>
      </c>
      <c r="E40" s="34">
        <v>12.7</v>
      </c>
      <c r="F40" s="35">
        <f aca="true" t="shared" si="3" ref="F40:F47">E40*D40</f>
        <v>76.19999999999999</v>
      </c>
    </row>
    <row r="41" spans="1:6" ht="12.75">
      <c r="A41" s="26">
        <v>1</v>
      </c>
      <c r="B41" s="26" t="s">
        <v>7</v>
      </c>
      <c r="C41" s="27" t="s">
        <v>35</v>
      </c>
      <c r="D41" s="25">
        <f t="shared" si="2"/>
        <v>2</v>
      </c>
      <c r="E41" s="34">
        <v>1.7</v>
      </c>
      <c r="F41" s="35">
        <f t="shared" si="3"/>
        <v>3.4</v>
      </c>
    </row>
    <row r="42" spans="1:6" ht="12.75">
      <c r="A42" s="26">
        <v>1</v>
      </c>
      <c r="B42" s="26" t="s">
        <v>8</v>
      </c>
      <c r="C42" s="27" t="s">
        <v>26</v>
      </c>
      <c r="D42" s="25">
        <f>D41</f>
        <v>2</v>
      </c>
      <c r="E42" s="34">
        <v>0.02</v>
      </c>
      <c r="F42" s="35">
        <f t="shared" si="3"/>
        <v>0.04</v>
      </c>
    </row>
    <row r="43" spans="1:6" ht="12.75">
      <c r="A43" s="26">
        <v>1</v>
      </c>
      <c r="B43" s="26" t="s">
        <v>9</v>
      </c>
      <c r="C43" s="27" t="s">
        <v>27</v>
      </c>
      <c r="D43" s="25">
        <f>D41</f>
        <v>2</v>
      </c>
      <c r="E43" s="34">
        <v>0.1</v>
      </c>
      <c r="F43" s="35">
        <f t="shared" si="3"/>
        <v>0.2</v>
      </c>
    </row>
    <row r="44" spans="1:6" ht="12.75">
      <c r="A44" s="26">
        <v>3</v>
      </c>
      <c r="B44" s="26" t="s">
        <v>11</v>
      </c>
      <c r="C44" s="27" t="s">
        <v>33</v>
      </c>
      <c r="D44" s="25">
        <f t="shared" si="2"/>
        <v>6</v>
      </c>
      <c r="E44" s="34">
        <v>0.15</v>
      </c>
      <c r="F44" s="35">
        <f t="shared" si="3"/>
        <v>0.8999999999999999</v>
      </c>
    </row>
    <row r="45" spans="1:6" ht="12.75">
      <c r="A45" s="26">
        <v>11</v>
      </c>
      <c r="B45" s="26" t="s">
        <v>2</v>
      </c>
      <c r="C45" s="27" t="s">
        <v>23</v>
      </c>
      <c r="D45" s="25">
        <f t="shared" si="2"/>
        <v>22</v>
      </c>
      <c r="E45" s="34">
        <v>0.014</v>
      </c>
      <c r="F45" s="35">
        <f t="shared" si="3"/>
        <v>0.308</v>
      </c>
    </row>
    <row r="46" spans="1:6" ht="12.75">
      <c r="A46" s="26">
        <v>1</v>
      </c>
      <c r="B46" s="26" t="s">
        <v>10</v>
      </c>
      <c r="C46" s="27" t="s">
        <v>34</v>
      </c>
      <c r="D46" s="25">
        <f t="shared" si="2"/>
        <v>2</v>
      </c>
      <c r="E46" s="34">
        <v>4.4</v>
      </c>
      <c r="F46" s="35">
        <f t="shared" si="3"/>
        <v>8.8</v>
      </c>
    </row>
    <row r="47" spans="1:6" ht="13.5" thickBot="1">
      <c r="A47" s="26">
        <v>8</v>
      </c>
      <c r="B47" s="26" t="s">
        <v>1</v>
      </c>
      <c r="C47" s="27" t="s">
        <v>25</v>
      </c>
      <c r="D47" s="25">
        <f t="shared" si="2"/>
        <v>16</v>
      </c>
      <c r="E47" s="34">
        <v>0.18</v>
      </c>
      <c r="F47" s="35">
        <f t="shared" si="3"/>
        <v>2.88</v>
      </c>
    </row>
    <row r="48" spans="1:6" ht="13.5" thickBot="1">
      <c r="A48" s="4"/>
      <c r="B48" s="4"/>
      <c r="C48" s="4"/>
      <c r="D48" s="4"/>
      <c r="E48" s="38" t="s">
        <v>82</v>
      </c>
      <c r="F48" s="39">
        <f>SUM(F38:F47)</f>
        <v>526.5279999999999</v>
      </c>
    </row>
    <row r="49" spans="1:6" ht="12.75">
      <c r="A49" s="4" t="s">
        <v>41</v>
      </c>
      <c r="B49" s="4"/>
      <c r="C49" s="4"/>
      <c r="D49" s="4"/>
      <c r="E49" s="31"/>
      <c r="F49" s="31"/>
    </row>
    <row r="50" ht="12.75">
      <c r="C50" s="19"/>
    </row>
  </sheetData>
  <mergeCells count="5">
    <mergeCell ref="C32:D32"/>
    <mergeCell ref="C34:E34"/>
    <mergeCell ref="A1:B1"/>
    <mergeCell ref="C20:D20"/>
    <mergeCell ref="B2:F2"/>
  </mergeCells>
  <printOptions/>
  <pageMargins left="0.52" right="0.47" top="0.7" bottom="0.53" header="0.4921259845" footer="0.492125984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workbookViewId="0" topLeftCell="A1">
      <selection activeCell="D6" sqref="D6"/>
    </sheetView>
  </sheetViews>
  <sheetFormatPr defaultColWidth="11.421875" defaultRowHeight="12.75"/>
  <cols>
    <col min="1" max="1" width="13.8515625" style="0" customWidth="1"/>
    <col min="3" max="3" width="43.00390625" style="0" customWidth="1"/>
    <col min="4" max="4" width="10.28125" style="0" customWidth="1"/>
    <col min="5" max="5" width="13.00390625" style="0" customWidth="1"/>
  </cols>
  <sheetData>
    <row r="1" spans="1:6" ht="105" customHeight="1">
      <c r="A1" s="46"/>
      <c r="B1" s="46"/>
      <c r="C1" s="4"/>
      <c r="D1" s="4"/>
      <c r="E1" s="31"/>
      <c r="F1" s="31"/>
    </row>
    <row r="2" spans="1:6" ht="12.75">
      <c r="A2" s="20"/>
      <c r="B2" s="45" t="s">
        <v>62</v>
      </c>
      <c r="C2" s="49"/>
      <c r="D2" s="49"/>
      <c r="E2" s="49"/>
      <c r="F2" s="49"/>
    </row>
    <row r="3" spans="1:6" ht="19.5" customHeight="1">
      <c r="A3" s="20"/>
      <c r="B3" s="49"/>
      <c r="C3" s="49"/>
      <c r="D3" s="49"/>
      <c r="E3" s="49"/>
      <c r="F3" s="49"/>
    </row>
    <row r="4" spans="1:6" ht="12.75">
      <c r="A4" s="8"/>
      <c r="B4" s="8"/>
      <c r="C4" s="8"/>
      <c r="D4" s="8"/>
      <c r="E4" s="31"/>
      <c r="F4" s="31"/>
    </row>
    <row r="5" spans="1:6" ht="12.75">
      <c r="A5" s="8"/>
      <c r="B5" s="9"/>
      <c r="C5" s="10"/>
      <c r="D5" s="10"/>
      <c r="E5" s="31"/>
      <c r="F5" s="31"/>
    </row>
    <row r="6" spans="1:6" ht="15.75">
      <c r="A6" s="30" t="s">
        <v>46</v>
      </c>
      <c r="B6" s="6"/>
      <c r="C6" s="11" t="s">
        <v>56</v>
      </c>
      <c r="D6" s="3">
        <v>100</v>
      </c>
      <c r="E6" s="31"/>
      <c r="F6" s="31"/>
    </row>
    <row r="7" spans="1:6" ht="40.5" customHeight="1">
      <c r="A7" s="23" t="s">
        <v>55</v>
      </c>
      <c r="B7" s="23" t="s">
        <v>52</v>
      </c>
      <c r="C7" s="28" t="s">
        <v>14</v>
      </c>
      <c r="D7" s="23" t="s">
        <v>67</v>
      </c>
      <c r="E7" s="29" t="s">
        <v>53</v>
      </c>
      <c r="F7" s="29" t="s">
        <v>54</v>
      </c>
    </row>
    <row r="8" spans="1:6" ht="12.75">
      <c r="A8" s="26">
        <v>0.25</v>
      </c>
      <c r="B8" s="26" t="s">
        <v>5</v>
      </c>
      <c r="C8" s="27" t="s">
        <v>69</v>
      </c>
      <c r="D8" s="25">
        <f>A8*D6</f>
        <v>25</v>
      </c>
      <c r="E8" s="34">
        <v>72.1</v>
      </c>
      <c r="F8" s="35">
        <f>E8*D8</f>
        <v>1802.4999999999998</v>
      </c>
    </row>
    <row r="9" spans="1:6" ht="12.75">
      <c r="A9" s="26">
        <v>0.25</v>
      </c>
      <c r="B9" s="26" t="s">
        <v>21</v>
      </c>
      <c r="C9" s="27" t="s">
        <v>70</v>
      </c>
      <c r="D9" s="25">
        <f>(A9*D6)</f>
        <v>25</v>
      </c>
      <c r="E9" s="34">
        <v>12.7</v>
      </c>
      <c r="F9" s="35">
        <f aca="true" t="shared" si="0" ref="F9:F17">E9*D9</f>
        <v>317.5</v>
      </c>
    </row>
    <row r="10" spans="1:6" ht="12.75">
      <c r="A10" s="26">
        <v>0.25</v>
      </c>
      <c r="B10" s="26" t="s">
        <v>6</v>
      </c>
      <c r="C10" s="27" t="s">
        <v>71</v>
      </c>
      <c r="D10" s="25">
        <f>(A10*D6)</f>
        <v>25</v>
      </c>
      <c r="E10" s="34">
        <v>1.9</v>
      </c>
      <c r="F10" s="35">
        <f t="shared" si="0"/>
        <v>47.5</v>
      </c>
    </row>
    <row r="11" spans="1:6" ht="12.75">
      <c r="A11" s="26">
        <v>0.25</v>
      </c>
      <c r="B11" s="26" t="s">
        <v>7</v>
      </c>
      <c r="C11" s="27" t="s">
        <v>72</v>
      </c>
      <c r="D11" s="25">
        <f>D9</f>
        <v>25</v>
      </c>
      <c r="E11" s="34">
        <v>1.7</v>
      </c>
      <c r="F11" s="35">
        <f t="shared" si="0"/>
        <v>42.5</v>
      </c>
    </row>
    <row r="12" spans="1:6" ht="12.75">
      <c r="A12" s="26">
        <v>0.25</v>
      </c>
      <c r="B12" s="26" t="s">
        <v>4</v>
      </c>
      <c r="C12" s="27" t="s">
        <v>73</v>
      </c>
      <c r="D12" s="25">
        <f>(A12*D6)</f>
        <v>25</v>
      </c>
      <c r="E12" s="34">
        <v>0.18</v>
      </c>
      <c r="F12" s="35">
        <f t="shared" si="0"/>
        <v>4.5</v>
      </c>
    </row>
    <row r="13" spans="1:6" ht="12.75">
      <c r="A13" s="26">
        <f>3/4</f>
        <v>0.75</v>
      </c>
      <c r="B13" s="26" t="s">
        <v>2</v>
      </c>
      <c r="C13" s="27" t="s">
        <v>74</v>
      </c>
      <c r="D13" s="25">
        <f>D15+D12</f>
        <v>75</v>
      </c>
      <c r="E13" s="34">
        <v>0.014</v>
      </c>
      <c r="F13" s="35">
        <f t="shared" si="0"/>
        <v>1.05</v>
      </c>
    </row>
    <row r="14" spans="1:6" ht="12.75">
      <c r="A14" s="26">
        <v>0.25</v>
      </c>
      <c r="B14" s="26" t="s">
        <v>3</v>
      </c>
      <c r="C14" s="27" t="s">
        <v>75</v>
      </c>
      <c r="D14" s="25">
        <f>A14*D6</f>
        <v>25</v>
      </c>
      <c r="E14" s="34">
        <v>0.18</v>
      </c>
      <c r="F14" s="35">
        <f t="shared" si="0"/>
        <v>4.5</v>
      </c>
    </row>
    <row r="15" spans="1:6" ht="12.75">
      <c r="A15" s="26">
        <v>0.5</v>
      </c>
      <c r="B15" s="26" t="s">
        <v>1</v>
      </c>
      <c r="C15" s="27" t="s">
        <v>76</v>
      </c>
      <c r="D15" s="25">
        <f>(A15*D6)</f>
        <v>50</v>
      </c>
      <c r="E15" s="34">
        <v>0.18</v>
      </c>
      <c r="F15" s="35">
        <f t="shared" si="0"/>
        <v>9</v>
      </c>
    </row>
    <row r="16" spans="1:6" ht="12.75">
      <c r="A16" s="26">
        <f>1/4</f>
        <v>0.25</v>
      </c>
      <c r="B16" s="26" t="s">
        <v>8</v>
      </c>
      <c r="C16" s="27" t="s">
        <v>77</v>
      </c>
      <c r="D16" s="25">
        <f>D11</f>
        <v>25</v>
      </c>
      <c r="E16" s="34">
        <v>0.02</v>
      </c>
      <c r="F16" s="35">
        <f t="shared" si="0"/>
        <v>0.5</v>
      </c>
    </row>
    <row r="17" spans="1:6" ht="13.5" thickBot="1">
      <c r="A17" s="26">
        <f>1/4</f>
        <v>0.25</v>
      </c>
      <c r="B17" s="26" t="s">
        <v>9</v>
      </c>
      <c r="C17" s="27" t="s">
        <v>78</v>
      </c>
      <c r="D17" s="25">
        <f>D11</f>
        <v>25</v>
      </c>
      <c r="E17" s="34">
        <v>0.1</v>
      </c>
      <c r="F17" s="35">
        <f t="shared" si="0"/>
        <v>2.5</v>
      </c>
    </row>
    <row r="18" spans="1:6" ht="16.5" thickBot="1">
      <c r="A18" s="12"/>
      <c r="B18" s="13"/>
      <c r="C18" s="14"/>
      <c r="D18" s="15"/>
      <c r="E18" s="38" t="s">
        <v>82</v>
      </c>
      <c r="F18" s="39">
        <f>SUM(F8:F17)</f>
        <v>2232.05</v>
      </c>
    </row>
    <row r="19" spans="1:6" ht="15.75">
      <c r="A19" s="12"/>
      <c r="B19" s="13"/>
      <c r="C19" s="14"/>
      <c r="D19" s="15"/>
      <c r="E19" s="4"/>
      <c r="F19" s="32"/>
    </row>
    <row r="20" spans="1:6" ht="15.75">
      <c r="A20" s="12"/>
      <c r="B20" s="13"/>
      <c r="C20" s="48" t="s">
        <v>61</v>
      </c>
      <c r="D20" s="48"/>
      <c r="E20" s="31"/>
      <c r="F20" s="31"/>
    </row>
    <row r="21" spans="1:6" ht="12.75">
      <c r="A21" s="12"/>
      <c r="B21" s="13"/>
      <c r="C21" s="4"/>
      <c r="D21" s="4"/>
      <c r="E21" s="31"/>
      <c r="F21" s="31"/>
    </row>
    <row r="22" spans="1:6" ht="15.75">
      <c r="A22" s="30" t="s">
        <v>45</v>
      </c>
      <c r="B22" s="4"/>
      <c r="C22" s="11" t="s">
        <v>57</v>
      </c>
      <c r="D22" s="3">
        <v>1</v>
      </c>
      <c r="E22" s="31"/>
      <c r="F22" s="31"/>
    </row>
    <row r="23" spans="1:6" ht="25.5">
      <c r="A23" s="23" t="s">
        <v>51</v>
      </c>
      <c r="B23" s="23" t="s">
        <v>52</v>
      </c>
      <c r="C23" s="2" t="s">
        <v>14</v>
      </c>
      <c r="D23" s="23" t="s">
        <v>68</v>
      </c>
      <c r="E23" s="29" t="s">
        <v>53</v>
      </c>
      <c r="F23" s="29" t="s">
        <v>54</v>
      </c>
    </row>
    <row r="24" spans="1:6" ht="12.75">
      <c r="A24" s="26">
        <v>1</v>
      </c>
      <c r="B24" s="26" t="s">
        <v>21</v>
      </c>
      <c r="C24" s="27" t="s">
        <v>70</v>
      </c>
      <c r="D24" s="25">
        <f>A24*$D$22</f>
        <v>1</v>
      </c>
      <c r="E24" s="34">
        <v>12.7</v>
      </c>
      <c r="F24" s="35">
        <f>E24*D24</f>
        <v>12.7</v>
      </c>
    </row>
    <row r="25" spans="1:6" ht="12.75">
      <c r="A25" s="26">
        <v>1</v>
      </c>
      <c r="B25" s="26" t="s">
        <v>6</v>
      </c>
      <c r="C25" s="27" t="s">
        <v>71</v>
      </c>
      <c r="D25" s="25">
        <f>A25*$D$22</f>
        <v>1</v>
      </c>
      <c r="E25" s="34">
        <v>1.9</v>
      </c>
      <c r="F25" s="35">
        <f aca="true" t="shared" si="1" ref="F25:F31">E25*D25</f>
        <v>1.9</v>
      </c>
    </row>
    <row r="26" spans="1:6" ht="12.75">
      <c r="A26" s="26">
        <v>1</v>
      </c>
      <c r="B26" s="26" t="s">
        <v>7</v>
      </c>
      <c r="C26" s="27" t="s">
        <v>72</v>
      </c>
      <c r="D26" s="25">
        <f>A26*$D$22</f>
        <v>1</v>
      </c>
      <c r="E26" s="34">
        <v>1.7</v>
      </c>
      <c r="F26" s="35">
        <f t="shared" si="1"/>
        <v>1.7</v>
      </c>
    </row>
    <row r="27" spans="1:6" ht="12.75">
      <c r="A27" s="26">
        <v>1</v>
      </c>
      <c r="B27" s="26" t="s">
        <v>4</v>
      </c>
      <c r="C27" s="27" t="s">
        <v>73</v>
      </c>
      <c r="D27" s="25">
        <f>A27*$D$22</f>
        <v>1</v>
      </c>
      <c r="E27" s="34">
        <v>0.18</v>
      </c>
      <c r="F27" s="35">
        <f t="shared" si="1"/>
        <v>0.18</v>
      </c>
    </row>
    <row r="28" spans="1:6" ht="12.75">
      <c r="A28" s="26">
        <v>1</v>
      </c>
      <c r="B28" s="26" t="s">
        <v>2</v>
      </c>
      <c r="C28" s="27" t="s">
        <v>74</v>
      </c>
      <c r="D28" s="25">
        <f>A28*$D$22</f>
        <v>1</v>
      </c>
      <c r="E28" s="34">
        <v>0.014</v>
      </c>
      <c r="F28" s="35">
        <f t="shared" si="1"/>
        <v>0.014</v>
      </c>
    </row>
    <row r="29" spans="1:6" ht="12.75">
      <c r="A29" s="26">
        <v>1</v>
      </c>
      <c r="B29" s="26" t="s">
        <v>3</v>
      </c>
      <c r="C29" s="27" t="s">
        <v>75</v>
      </c>
      <c r="D29" s="25">
        <f>A29*D22</f>
        <v>1</v>
      </c>
      <c r="E29" s="34">
        <v>0.18</v>
      </c>
      <c r="F29" s="35">
        <f t="shared" si="1"/>
        <v>0.18</v>
      </c>
    </row>
    <row r="30" spans="1:6" ht="12.75">
      <c r="A30" s="26">
        <v>1</v>
      </c>
      <c r="B30" s="26" t="s">
        <v>8</v>
      </c>
      <c r="C30" s="27" t="s">
        <v>77</v>
      </c>
      <c r="D30" s="25">
        <f>D26</f>
        <v>1</v>
      </c>
      <c r="E30" s="34">
        <v>0.02</v>
      </c>
      <c r="F30" s="35">
        <f t="shared" si="1"/>
        <v>0.02</v>
      </c>
    </row>
    <row r="31" spans="1:6" ht="13.5" thickBot="1">
      <c r="A31" s="26">
        <v>1</v>
      </c>
      <c r="B31" s="26" t="s">
        <v>9</v>
      </c>
      <c r="C31" s="27" t="s">
        <v>78</v>
      </c>
      <c r="D31" s="25">
        <f>D30</f>
        <v>1</v>
      </c>
      <c r="E31" s="34">
        <v>0.1</v>
      </c>
      <c r="F31" s="35">
        <f t="shared" si="1"/>
        <v>0.1</v>
      </c>
    </row>
    <row r="32" spans="1:6" ht="13.5" thickBot="1">
      <c r="A32" s="17"/>
      <c r="B32" s="16"/>
      <c r="C32" s="47"/>
      <c r="D32" s="47"/>
      <c r="E32" s="38" t="s">
        <v>82</v>
      </c>
      <c r="F32" s="39">
        <f>SUM(F24:F31)</f>
        <v>16.794</v>
      </c>
    </row>
    <row r="33" spans="1:6" ht="12.75">
      <c r="A33" s="17"/>
      <c r="B33" s="16"/>
      <c r="C33" s="22"/>
      <c r="D33" s="22"/>
      <c r="E33" s="4"/>
      <c r="F33" s="32"/>
    </row>
    <row r="34" spans="1:6" ht="15.75">
      <c r="A34" s="17"/>
      <c r="B34" s="48" t="s">
        <v>60</v>
      </c>
      <c r="C34" s="49"/>
      <c r="D34" s="49"/>
      <c r="E34" s="49"/>
      <c r="F34" s="31"/>
    </row>
    <row r="35" spans="1:6" ht="15.75">
      <c r="A35" s="17"/>
      <c r="B35" s="16"/>
      <c r="C35" s="4"/>
      <c r="D35" s="18"/>
      <c r="E35" s="31"/>
      <c r="F35" s="31"/>
    </row>
    <row r="36" spans="1:6" ht="15.75">
      <c r="A36" s="30" t="s">
        <v>47</v>
      </c>
      <c r="B36" s="4"/>
      <c r="C36" s="11" t="s">
        <v>58</v>
      </c>
      <c r="D36" s="3">
        <v>2</v>
      </c>
      <c r="E36" s="31"/>
      <c r="F36" s="31"/>
    </row>
    <row r="37" spans="1:6" ht="25.5">
      <c r="A37" s="23" t="s">
        <v>51</v>
      </c>
      <c r="B37" s="23" t="s">
        <v>52</v>
      </c>
      <c r="C37" s="2" t="s">
        <v>14</v>
      </c>
      <c r="D37" s="23" t="s">
        <v>68</v>
      </c>
      <c r="E37" s="29" t="s">
        <v>53</v>
      </c>
      <c r="F37" s="29" t="s">
        <v>54</v>
      </c>
    </row>
    <row r="38" spans="1:6" ht="12.75">
      <c r="A38" s="26">
        <v>1</v>
      </c>
      <c r="B38" s="26" t="s">
        <v>5</v>
      </c>
      <c r="C38" s="27" t="s">
        <v>69</v>
      </c>
      <c r="D38" s="25">
        <f>A38*$D$36</f>
        <v>2</v>
      </c>
      <c r="E38" s="34">
        <v>72.1</v>
      </c>
      <c r="F38" s="35">
        <f>E38*D38</f>
        <v>144.2</v>
      </c>
    </row>
    <row r="39" spans="1:6" ht="12.75">
      <c r="A39" s="26">
        <v>2</v>
      </c>
      <c r="B39" s="26" t="s">
        <v>20</v>
      </c>
      <c r="C39" s="27" t="s">
        <v>81</v>
      </c>
      <c r="D39" s="25">
        <f aca="true" t="shared" si="2" ref="D39:D47">A39*$D$36</f>
        <v>4</v>
      </c>
      <c r="E39" s="34">
        <v>72.4</v>
      </c>
      <c r="F39" s="35">
        <f>E39*D39</f>
        <v>289.6</v>
      </c>
    </row>
    <row r="40" spans="1:6" ht="12.75">
      <c r="A40" s="26">
        <v>3</v>
      </c>
      <c r="B40" s="26" t="s">
        <v>21</v>
      </c>
      <c r="C40" s="27" t="s">
        <v>70</v>
      </c>
      <c r="D40" s="25">
        <f t="shared" si="2"/>
        <v>6</v>
      </c>
      <c r="E40" s="34">
        <v>12.7</v>
      </c>
      <c r="F40" s="35">
        <f aca="true" t="shared" si="3" ref="F40:F47">E40*D40</f>
        <v>76.19999999999999</v>
      </c>
    </row>
    <row r="41" spans="1:6" ht="12.75">
      <c r="A41" s="26">
        <v>1</v>
      </c>
      <c r="B41" s="26" t="s">
        <v>7</v>
      </c>
      <c r="C41" s="27" t="s">
        <v>72</v>
      </c>
      <c r="D41" s="25">
        <f t="shared" si="2"/>
        <v>2</v>
      </c>
      <c r="E41" s="34">
        <v>1.7</v>
      </c>
      <c r="F41" s="35">
        <f t="shared" si="3"/>
        <v>3.4</v>
      </c>
    </row>
    <row r="42" spans="1:6" ht="12.75">
      <c r="A42" s="26">
        <v>1</v>
      </c>
      <c r="B42" s="26" t="s">
        <v>8</v>
      </c>
      <c r="C42" s="27" t="s">
        <v>77</v>
      </c>
      <c r="D42" s="25">
        <f>D41</f>
        <v>2</v>
      </c>
      <c r="E42" s="34">
        <v>0.02</v>
      </c>
      <c r="F42" s="35">
        <f t="shared" si="3"/>
        <v>0.04</v>
      </c>
    </row>
    <row r="43" spans="1:6" ht="12.75">
      <c r="A43" s="26">
        <v>1</v>
      </c>
      <c r="B43" s="26" t="s">
        <v>9</v>
      </c>
      <c r="C43" s="27" t="s">
        <v>78</v>
      </c>
      <c r="D43" s="25">
        <f>D41</f>
        <v>2</v>
      </c>
      <c r="E43" s="34">
        <v>0.1</v>
      </c>
      <c r="F43" s="35">
        <f t="shared" si="3"/>
        <v>0.2</v>
      </c>
    </row>
    <row r="44" spans="1:6" ht="12.75">
      <c r="A44" s="26">
        <v>3</v>
      </c>
      <c r="B44" s="26" t="s">
        <v>11</v>
      </c>
      <c r="C44" s="27" t="s">
        <v>79</v>
      </c>
      <c r="D44" s="25">
        <f t="shared" si="2"/>
        <v>6</v>
      </c>
      <c r="E44" s="34">
        <v>0.15</v>
      </c>
      <c r="F44" s="35">
        <f t="shared" si="3"/>
        <v>0.8999999999999999</v>
      </c>
    </row>
    <row r="45" spans="1:6" ht="12.75">
      <c r="A45" s="26">
        <v>11</v>
      </c>
      <c r="B45" s="26" t="s">
        <v>2</v>
      </c>
      <c r="C45" s="27" t="s">
        <v>74</v>
      </c>
      <c r="D45" s="25">
        <f t="shared" si="2"/>
        <v>22</v>
      </c>
      <c r="E45" s="34">
        <v>0.014</v>
      </c>
      <c r="F45" s="35">
        <f t="shared" si="3"/>
        <v>0.308</v>
      </c>
    </row>
    <row r="46" spans="1:6" ht="12.75">
      <c r="A46" s="26">
        <v>1</v>
      </c>
      <c r="B46" s="26" t="s">
        <v>10</v>
      </c>
      <c r="C46" s="27" t="s">
        <v>80</v>
      </c>
      <c r="D46" s="25">
        <f t="shared" si="2"/>
        <v>2</v>
      </c>
      <c r="E46" s="34">
        <v>4.4</v>
      </c>
      <c r="F46" s="35">
        <f t="shared" si="3"/>
        <v>8.8</v>
      </c>
    </row>
    <row r="47" spans="1:6" ht="13.5" thickBot="1">
      <c r="A47" s="26">
        <v>8</v>
      </c>
      <c r="B47" s="26" t="s">
        <v>1</v>
      </c>
      <c r="C47" s="27" t="s">
        <v>76</v>
      </c>
      <c r="D47" s="25">
        <f t="shared" si="2"/>
        <v>16</v>
      </c>
      <c r="E47" s="34">
        <v>0.18</v>
      </c>
      <c r="F47" s="35">
        <f t="shared" si="3"/>
        <v>2.88</v>
      </c>
    </row>
    <row r="48" spans="1:6" ht="13.5" thickBot="1">
      <c r="A48" s="4"/>
      <c r="B48" s="4"/>
      <c r="C48" s="4"/>
      <c r="D48" s="4"/>
      <c r="E48" s="38" t="s">
        <v>82</v>
      </c>
      <c r="F48" s="39">
        <f>SUM(F38:F47)</f>
        <v>526.5279999999999</v>
      </c>
    </row>
    <row r="49" spans="1:6" ht="12.75">
      <c r="A49" s="4" t="s">
        <v>59</v>
      </c>
      <c r="B49" s="4"/>
      <c r="C49" s="4"/>
      <c r="D49" s="4"/>
      <c r="E49" s="31"/>
      <c r="F49" s="31"/>
    </row>
  </sheetData>
  <mergeCells count="5">
    <mergeCell ref="C32:D32"/>
    <mergeCell ref="B34:E34"/>
    <mergeCell ref="B2:F3"/>
    <mergeCell ref="A1:B1"/>
    <mergeCell ref="C20:D20"/>
  </mergeCells>
  <printOptions/>
  <pageMargins left="0.41" right="0.32" top="0.49" bottom="0.51" header="0.4921259845" footer="0.47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Nicolas LACROIX</cp:lastModifiedBy>
  <cp:lastPrinted>2007-05-11T11:34:04Z</cp:lastPrinted>
  <dcterms:created xsi:type="dcterms:W3CDTF">2004-07-19T08:04:36Z</dcterms:created>
  <dcterms:modified xsi:type="dcterms:W3CDTF">2007-09-14T14:31:47Z</dcterms:modified>
  <cp:category/>
  <cp:version/>
  <cp:contentType/>
  <cp:contentStatus/>
</cp:coreProperties>
</file>